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сайт\"/>
    </mc:Choice>
  </mc:AlternateContent>
  <bookViews>
    <workbookView xWindow="0" yWindow="0" windowWidth="14655" windowHeight="10680"/>
  </bookViews>
  <sheets>
    <sheet name="население 24 11 2020" sheetId="11" r:id="rId1"/>
    <sheet name="Юр лица" sheetId="1" r:id="rId2"/>
  </sheets>
  <definedNames>
    <definedName name="_xlnm.Print_Area" localSheetId="0">'население 24 11 2020'!$A$1:$W$22</definedName>
  </definedNames>
  <calcPr calcId="162913"/>
</workbook>
</file>

<file path=xl/calcChain.xml><?xml version="1.0" encoding="utf-8"?>
<calcChain xmlns="http://schemas.openxmlformats.org/spreadsheetml/2006/main">
  <c r="L15" i="11" l="1"/>
  <c r="L14" i="11"/>
  <c r="L13" i="11"/>
  <c r="L12" i="11"/>
  <c r="L11" i="11"/>
  <c r="L10" i="11"/>
  <c r="L9" i="11"/>
  <c r="L21" i="11"/>
  <c r="L20" i="11"/>
  <c r="L19" i="11"/>
  <c r="L18" i="11"/>
  <c r="L17" i="11"/>
  <c r="L16" i="11"/>
  <c r="L8" i="11"/>
  <c r="A17" i="11"/>
  <c r="A18" i="11" s="1"/>
  <c r="A19" i="11" s="1"/>
  <c r="A20" i="11" s="1"/>
  <c r="A21" i="11" s="1"/>
  <c r="C7" i="11"/>
  <c r="D7" i="11" s="1"/>
  <c r="E7" i="11" s="1"/>
  <c r="F7" i="11" s="1"/>
  <c r="G7" i="11" s="1"/>
  <c r="J7" i="11" s="1"/>
  <c r="K7" i="11" s="1"/>
  <c r="L7" i="11" s="1"/>
  <c r="M7" i="11" s="1"/>
  <c r="N7" i="11" s="1"/>
  <c r="B7" i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L46" i="1"/>
  <c r="L44" i="1"/>
  <c r="L4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L90" i="1"/>
  <c r="L48" i="1"/>
  <c r="L52" i="1"/>
  <c r="L63" i="1"/>
  <c r="L53" i="1"/>
  <c r="L60" i="1"/>
  <c r="L24" i="1"/>
  <c r="L81" i="1"/>
  <c r="L83" i="1"/>
  <c r="L80" i="1"/>
  <c r="L82" i="1"/>
  <c r="L89" i="1"/>
  <c r="L88" i="1"/>
  <c r="L45" i="1"/>
  <c r="L43" i="1"/>
  <c r="L75" i="1"/>
  <c r="L183" i="1"/>
  <c r="L50" i="1"/>
  <c r="L51" i="1"/>
  <c r="L40" i="1"/>
  <c r="L27" i="1"/>
  <c r="L28" i="1"/>
  <c r="L29" i="1"/>
  <c r="L30" i="1"/>
  <c r="L31" i="1"/>
  <c r="L32" i="1"/>
  <c r="L33" i="1"/>
  <c r="L34" i="1"/>
  <c r="L26" i="1"/>
  <c r="L35" i="1"/>
  <c r="L36" i="1"/>
  <c r="L37" i="1"/>
  <c r="L65" i="1"/>
  <c r="L39" i="1"/>
  <c r="L162" i="1"/>
  <c r="L161" i="1"/>
  <c r="L160" i="1"/>
  <c r="L131" i="1"/>
  <c r="L171" i="1"/>
  <c r="L170" i="1"/>
  <c r="L103" i="1"/>
  <c r="L104" i="1"/>
  <c r="L102" i="1"/>
  <c r="L101" i="1"/>
  <c r="L100" i="1"/>
  <c r="L99" i="1"/>
  <c r="L98" i="1"/>
  <c r="L57" i="1"/>
  <c r="L150" i="1"/>
  <c r="L149" i="1"/>
  <c r="L148" i="1"/>
  <c r="L147" i="1"/>
  <c r="L146" i="1"/>
  <c r="L152" i="1"/>
  <c r="L122" i="1"/>
  <c r="L124" i="1"/>
  <c r="L123" i="1"/>
  <c r="L121" i="1"/>
  <c r="L135" i="1"/>
  <c r="L117" i="1"/>
  <c r="L116" i="1"/>
  <c r="L115" i="1"/>
  <c r="L114" i="1"/>
  <c r="L113" i="1"/>
  <c r="L112" i="1"/>
  <c r="L111" i="1"/>
  <c r="L110" i="1"/>
  <c r="L109" i="1"/>
  <c r="L108" i="1"/>
  <c r="L70" i="1"/>
  <c r="L130" i="1"/>
  <c r="L94" i="1"/>
  <c r="L69" i="1"/>
  <c r="L72" i="1"/>
  <c r="L71" i="1"/>
  <c r="L169" i="1"/>
  <c r="L168" i="1"/>
  <c r="L166" i="1"/>
  <c r="L165" i="1"/>
  <c r="L154" i="1"/>
  <c r="L153" i="1"/>
  <c r="L145" i="1"/>
  <c r="L143" i="1"/>
  <c r="L139" i="1"/>
  <c r="L140" i="1"/>
  <c r="L141" i="1"/>
  <c r="L138" i="1"/>
  <c r="L137" i="1"/>
  <c r="L134" i="1"/>
  <c r="L133" i="1"/>
  <c r="L129" i="1"/>
  <c r="L128" i="1"/>
  <c r="L127" i="1"/>
  <c r="L126" i="1"/>
  <c r="L120" i="1"/>
  <c r="L118" i="1"/>
  <c r="L106" i="1"/>
  <c r="L96" i="1"/>
  <c r="L95" i="1"/>
  <c r="L92" i="1"/>
  <c r="L91" i="1"/>
  <c r="L76" i="1"/>
  <c r="L84" i="1"/>
  <c r="L85" i="1"/>
  <c r="L87" i="1"/>
  <c r="L86" i="1"/>
  <c r="L79" i="1"/>
  <c r="L77" i="1"/>
  <c r="L78" i="1"/>
  <c r="L74" i="1"/>
  <c r="L62" i="1"/>
  <c r="L58" i="1"/>
  <c r="L38" i="1"/>
  <c r="L68" i="1"/>
  <c r="L67" i="1"/>
  <c r="L64" i="1"/>
  <c r="L55" i="1"/>
  <c r="L66" i="1"/>
  <c r="L59" i="1"/>
  <c r="L47" i="1"/>
  <c r="L15" i="1"/>
  <c r="L19" i="1"/>
  <c r="L16" i="1"/>
  <c r="L13" i="1"/>
  <c r="L11" i="1"/>
  <c r="L18" i="1"/>
  <c r="L12" i="1"/>
  <c r="L25" i="1"/>
  <c r="L21" i="1"/>
  <c r="L14" i="1"/>
  <c r="L17" i="1"/>
  <c r="L22" i="1"/>
  <c r="L23" i="1"/>
  <c r="L20" i="1"/>
  <c r="L10" i="1"/>
  <c r="A95" i="1"/>
  <c r="A96" i="1" s="1"/>
  <c r="A138" i="1"/>
  <c r="A139" i="1" s="1"/>
  <c r="A140" i="1" s="1"/>
  <c r="A141" i="1" s="1"/>
  <c r="A99" i="1"/>
  <c r="A100" i="1" s="1"/>
  <c r="A101" i="1" s="1"/>
  <c r="A102" i="1" s="1"/>
  <c r="A103" i="1" s="1"/>
  <c r="A104" i="1" s="1"/>
  <c r="A146" i="1"/>
  <c r="A147" i="1"/>
  <c r="A148" i="1" s="1"/>
  <c r="A149" i="1" s="1"/>
  <c r="A150" i="1" s="1"/>
  <c r="A109" i="1"/>
  <c r="A110" i="1" s="1"/>
  <c r="A111" i="1" s="1"/>
  <c r="A112" i="1" s="1"/>
  <c r="A113" i="1" s="1"/>
  <c r="A114" i="1" s="1"/>
  <c r="A115" i="1" s="1"/>
  <c r="A116" i="1" s="1"/>
  <c r="A117" i="1" s="1"/>
  <c r="A118" i="1" s="1"/>
  <c r="A153" i="1"/>
  <c r="A154" i="1" s="1"/>
  <c r="A155" i="1" s="1"/>
  <c r="A156" i="1" s="1"/>
  <c r="A157" i="1" s="1"/>
  <c r="A158" i="1" s="1"/>
  <c r="A121" i="1"/>
  <c r="A122" i="1"/>
  <c r="A123" i="1" s="1"/>
  <c r="A124" i="1" s="1"/>
  <c r="A161" i="1"/>
  <c r="A162" i="1" s="1"/>
  <c r="A163" i="1" s="1"/>
  <c r="A127" i="1"/>
  <c r="A128" i="1" s="1"/>
  <c r="A129" i="1" s="1"/>
  <c r="A130" i="1" s="1"/>
  <c r="A131" i="1" s="1"/>
  <c r="A166" i="1"/>
  <c r="A169" i="1"/>
  <c r="A170" i="1" s="1"/>
  <c r="A171" i="1" s="1"/>
  <c r="A134" i="1"/>
  <c r="A135" i="1" s="1"/>
  <c r="Q7" i="11" l="1"/>
  <c r="R7" i="11" s="1"/>
  <c r="S7" i="11" s="1"/>
  <c r="T7" i="11" s="1"/>
  <c r="U7" i="11" s="1"/>
</calcChain>
</file>

<file path=xl/sharedStrings.xml><?xml version="1.0" encoding="utf-8"?>
<sst xmlns="http://schemas.openxmlformats.org/spreadsheetml/2006/main" count="2779" uniqueCount="831">
  <si>
    <t>№ п/п</t>
  </si>
  <si>
    <t>Вид собственности</t>
  </si>
  <si>
    <t>Контейнеры (бункеры) для сбора ТКО, установленные на контейнерных площадках для сбора ТКО</t>
  </si>
  <si>
    <t>ПЭТ (бутылки)</t>
  </si>
  <si>
    <t>Количество, шт.</t>
  </si>
  <si>
    <t>Ёмкость, м3</t>
  </si>
  <si>
    <t>ограждение</t>
  </si>
  <si>
    <t>основание</t>
  </si>
  <si>
    <t>габариты (длина,  ширина, высота)</t>
  </si>
  <si>
    <t>полное наименование (для юр лиц), Ф.И.О. (для ИП и физ.лиц)</t>
  </si>
  <si>
    <t>Данные о собственниках мест (площадок) накопления ТКО</t>
  </si>
  <si>
    <t>телефон</t>
  </si>
  <si>
    <t>для юр. лиц - факт. адрес, для ИП и физ.лиц - адрес регистрации по месту жительства</t>
  </si>
  <si>
    <t>Данные о технических характеристиках мест (площадок) накопления ТКО</t>
  </si>
  <si>
    <t xml:space="preserve">муниципальная </t>
  </si>
  <si>
    <t>Городское поселение г.Белебей муниципального района Белебеевский район Республики Башкортостан</t>
  </si>
  <si>
    <t>профнастил</t>
  </si>
  <si>
    <t>асфальт</t>
  </si>
  <si>
    <t>бетон</t>
  </si>
  <si>
    <t>сетка</t>
  </si>
  <si>
    <t>нет</t>
  </si>
  <si>
    <t>-</t>
  </si>
  <si>
    <t>3,0х1,8х1,5</t>
  </si>
  <si>
    <t>частная</t>
  </si>
  <si>
    <t>2,0х1,5</t>
  </si>
  <si>
    <t xml:space="preserve">частная </t>
  </si>
  <si>
    <t>4,0х2,0</t>
  </si>
  <si>
    <t>широта</t>
  </si>
  <si>
    <t>долгота</t>
  </si>
  <si>
    <t>Сельское поселение Аксаковский сельсовет муниципального района Белебеевский район Республики Башкортостан</t>
  </si>
  <si>
    <t>Белебеевский район, с.Аксаково, ул.Первомайская,2А</t>
  </si>
  <si>
    <t>(34786)2-33-16</t>
  </si>
  <si>
    <t>1,5х1,8х1,45</t>
  </si>
  <si>
    <t>муниципальная</t>
  </si>
  <si>
    <t>городское поселение Приютовский поссовет муниципального района Белебеевский район Республики Башкортостан</t>
  </si>
  <si>
    <t>Белебеевский район, р.п.Приютово, ул.Свердлова, д.6</t>
  </si>
  <si>
    <t>(34786)7-14-95</t>
  </si>
  <si>
    <t>ГБУЗ РБ Белебеевская центральная районная больница</t>
  </si>
  <si>
    <t>республиканская</t>
  </si>
  <si>
    <t>щебень</t>
  </si>
  <si>
    <t>2,0х1,5х1,5</t>
  </si>
  <si>
    <t>Сельское поселение Рассветовский сельсовет муниципального района Белебеевский район Республики Башкортостан</t>
  </si>
  <si>
    <t>Белебеевский район, д.Алексеевка, ул.Школьная,д.14</t>
  </si>
  <si>
    <t>(34786)2-93-19</t>
  </si>
  <si>
    <t>2,0х2,0</t>
  </si>
  <si>
    <t>1,0х1,0</t>
  </si>
  <si>
    <t>3,0х1,0</t>
  </si>
  <si>
    <t>1,5х2,0х1,5</t>
  </si>
  <si>
    <t>2,0х1,0</t>
  </si>
  <si>
    <t>1,7х1,7</t>
  </si>
  <si>
    <t>3,0х2,0</t>
  </si>
  <si>
    <t>ФГБУ санаторий им С.Т.Аксакова</t>
  </si>
  <si>
    <t>ПО БЭС ООО "Башкирэнерго"</t>
  </si>
  <si>
    <t>Мусульманское кладбище, с.Надеждино</t>
  </si>
  <si>
    <t>Православное кладбище, с.Надеждино</t>
  </si>
  <si>
    <t>МАОУ средняя общеобразовательная школа №41 с.Аксаково МР БР РБ, Белебеевский район, с.Аксаково, ул.Первомайская 2</t>
  </si>
  <si>
    <t xml:space="preserve">МАДОУ  детский сад  комбинированного вида
 №38 «Золушка» с. Аксаково МР БР РБ, Белебеевский район, с.Аксаково, ул.Чапаева 1А
</t>
  </si>
  <si>
    <t>Местоположение</t>
  </si>
  <si>
    <t>3,0х1,8х1,51</t>
  </si>
  <si>
    <t>Железнодорожная станция Аксаково, Белебеевский район, с. Аксаково, ул.Железнодорожная 7</t>
  </si>
  <si>
    <t>федеральная</t>
  </si>
  <si>
    <t>Белебеевский район, с.Аксаково, ул.Садовая 1</t>
  </si>
  <si>
    <t>Белебеевский район, с.Аксаково, ул. Пограничная д.7</t>
  </si>
  <si>
    <t>4,0х1,25</t>
  </si>
  <si>
    <t>Кладбище д. Илькино,  ул.Центральная</t>
  </si>
  <si>
    <t>Кладбище с. Анновка, ул. Советская</t>
  </si>
  <si>
    <t>Сельское поселение Анновский сельсовет муниципального района Белебеевский район Республики Башкортостан</t>
  </si>
  <si>
    <t>Белебеевский район, с. Анновка, ул.Советская 15</t>
  </si>
  <si>
    <t>(34786) 2-42-37</t>
  </si>
  <si>
    <t>Сельское поселение Баженовский сельсовет муниципального района Белебеевский район Республики Башкортостан</t>
  </si>
  <si>
    <t>Белебеевский район, с.Баженово, ул.Административная, д.5</t>
  </si>
  <si>
    <t>(34786) 2-65-40</t>
  </si>
  <si>
    <t>Кладбище с.Баженово (старое)</t>
  </si>
  <si>
    <t>Кладбище с.Баженово (новое)</t>
  </si>
  <si>
    <t>Кладбище д.Екатериновка</t>
  </si>
  <si>
    <t>Кладбище д.Новониколаевка</t>
  </si>
  <si>
    <t>Кладбище д.Мартыново</t>
  </si>
  <si>
    <t xml:space="preserve">МАОУ средняя общеобразовательная школа с. Баженово МР БР РБ, Белебеевский район, с. Баженово, 
ул. Административная, д.6
</t>
  </si>
  <si>
    <t>Сельское поселение Донской сельсовет муниципального района Белебеевский район Республики Башкортостан</t>
  </si>
  <si>
    <t>(34786) 2-55-02</t>
  </si>
  <si>
    <t>Белебеевский район, д. Пахарь, ул. Комсомольская, д.17</t>
  </si>
  <si>
    <t>Сельское поселение Ермолкинский сельсовет муниципального района Белебеевский район Республики Башкортостан</t>
  </si>
  <si>
    <t>(34786) 2-92-19</t>
  </si>
  <si>
    <t>Белебеевский район, с.Ермолкино, ул.Ленина д.29 А</t>
  </si>
  <si>
    <t>Белебеевский район, с. Знаменка, ул.Советская, дом 46</t>
  </si>
  <si>
    <t>Сельское поселение Знаменский сельсовет муниципального района Белебеевский район Республики Башкортостан</t>
  </si>
  <si>
    <t>Павильон "Виктория", Белебеевский районн, с.санатория Глуховского, ул.Школьная, д. 5</t>
  </si>
  <si>
    <t>1,0х1,5х1,0</t>
  </si>
  <si>
    <t>МАОУ средняя общеобразовательная школа  с. Центральной усадьбы племзавода им. Максима Горького МР БР РБ, Белебеевский район, с. Центральной усадьбы племзавода им. Максима Горького,  ул. Октябрьская, д.25</t>
  </si>
  <si>
    <t>2,0х1,5х0,5</t>
  </si>
  <si>
    <t>МАОУ основная общеобразовательная школа с. санатория Глуховского МР БР РБ, Белебеевский район, с. санатория Глуховского, ул. Школьная, д.1</t>
  </si>
  <si>
    <t>Сельское поселение Максим-Горьковский сельсовет муниципального района Белебеевский район Республики Башкортостан</t>
  </si>
  <si>
    <t>Белебеевский район, с. Центральной усадьбы племзавода им. Максима Горького, ул. Садовая, д. 3</t>
  </si>
  <si>
    <t>(34786)2-07-40</t>
  </si>
  <si>
    <t xml:space="preserve">МАУ детский оздоровительный лагерь «Спутник» МР БР РБ, Белебеевский район, д. Родники, ул. Полевая, д.25
</t>
  </si>
  <si>
    <t>3,0х2,0х1,7</t>
  </si>
  <si>
    <t>(34786)2-01-38</t>
  </si>
  <si>
    <t>Сельское поселение Малиновский сельсовет муниципального района Белебеевский район Республики Башкортостан</t>
  </si>
  <si>
    <t>Белебеевский район, д. Малиновка, ул. Школьная, д.5</t>
  </si>
  <si>
    <t>МАОУ основная общеобразовательная школа имени полного кавалера ордена Славы А.Х. Валишина с. Метевбаш МР БР РБ, Белебеевский район, с. Метевбаш, ул. Школьная, д. 56а</t>
  </si>
  <si>
    <t>Белебеевский район, с.Метевбаш ул.Школьная д62а</t>
  </si>
  <si>
    <t>(34786)2-61-45</t>
  </si>
  <si>
    <t>Кладбище д.Аккаин</t>
  </si>
  <si>
    <t>Кладбище д.Акбасар</t>
  </si>
  <si>
    <t>Кладбище д.Аккубяк</t>
  </si>
  <si>
    <t>Кладбище с.Метевбаш</t>
  </si>
  <si>
    <t>Сельское поселение Семенкинский сельсовет муниципального района Белебеевский район Республики Башкортостан</t>
  </si>
  <si>
    <t>3,0х3,0х1,0</t>
  </si>
  <si>
    <t>Белебеевский район, с. Семенкино, ул.Центральная, д. 29</t>
  </si>
  <si>
    <t>(34786)2-50-20</t>
  </si>
  <si>
    <t>Сельское поселение Слакбашевский сельсовет муниципального района Белебеевский район Республики Башкортостан</t>
  </si>
  <si>
    <t>Белебеевский район, с.Слакбаш, ул.К.Иванова, д.47</t>
  </si>
  <si>
    <t>(34786)2-57-19</t>
  </si>
  <si>
    <t>Кладбище с.Тузлукуш</t>
  </si>
  <si>
    <t>Кладбище д.Куш-Елга</t>
  </si>
  <si>
    <t>Кладбище д.Репьевка</t>
  </si>
  <si>
    <t>Сельское поселение Тузлукушевский сельсовет муниципального района Белебеевский район Республики Башкортостан</t>
  </si>
  <si>
    <t>Белебеевский район, с.Тузлукуш, Чапаева 1А</t>
  </si>
  <si>
    <t>(34786)2-67-19</t>
  </si>
  <si>
    <t xml:space="preserve">МАОУ средняя общеобразовательная школа с.Усень-Ивановское МР БР РБ,  с. Усень-Ивановское,  ул. Комсомольская, д.70
</t>
  </si>
  <si>
    <t>МАУ детский оздоровительно - образовательный центр «Чайка» МР БР РБ, Белебеевский район, д. Покровка, ул. Покровка, д. 1а</t>
  </si>
  <si>
    <t>Сельское поселение Усень-Ивановский сельсовет муниципального района Белебеевский район Республики Башкортостан</t>
  </si>
  <si>
    <t>Белебеевский район, с. Усень-Ивановское, ул. Гагарина д.101</t>
  </si>
  <si>
    <t>(34786)2-73-38</t>
  </si>
  <si>
    <t>6,0х3,0х1,0</t>
  </si>
  <si>
    <t>Сельское поселение Шаровский сельсовет муниципального района Белебеевский район Республики Башкортостан</t>
  </si>
  <si>
    <t>Белебеевский район, д. Шаровка, ул.Школьная, д. 3</t>
  </si>
  <si>
    <t>(34786)2-41-35</t>
  </si>
  <si>
    <t>Кладбище д.Чубукаран</t>
  </si>
  <si>
    <t>Башкирский республиканский учебно-курсовой комбинат - филиал Государственного унитарного предприятия "Башавтотранс" Республики Башкортостан</t>
  </si>
  <si>
    <t>Белебеевский район, р.п. Приютово, ул. Комсомольская, д.32</t>
  </si>
  <si>
    <t xml:space="preserve">МАДОУ детский сад  комбинированного вида
№ 25 «Солнышко» р.п. Приютово  муниципального района Белебеевский район Республики Башкортостан, Белебеевский район, р.п. Приютово, ул.Первомайская, д.21 (корпус №1)
</t>
  </si>
  <si>
    <t xml:space="preserve">МАДОУ детский сад  комбинированного вида
№ 35 «Теремок» р.п. Приютово МР БР РБ, Белебеевский район, р.п. Приютово, ул. Островского, д. 40
</t>
  </si>
  <si>
    <t xml:space="preserve">МАДОУ  детский сад  комбинированного вида № 22 «Ивушка» р.п.Приютово муниципального района  Белебеевский район  Республики Башкортостан, Белебеевский район, р.п. Приютово, ул. Мира бульвар, д.15
</t>
  </si>
  <si>
    <t>МАДОУ  детский сад  комбинированного вида №3 «Аленушка» р. п. Приютово МР РБ БР, Белебеевский район, р.п. Приютово, ул. Первомайская 16 (корпус №2)</t>
  </si>
  <si>
    <t xml:space="preserve">МАДОУ детский сад  комбинированного вида № 14 «Ласточка»  р.п. Приютово МР БР РБ, Белебеевский район, р.п. Приютово, ул.Вокзальная, д.4 (корпус №1)
</t>
  </si>
  <si>
    <t>МУАО средняя общеобразовательная школа №7  р.п. Приютово МР БР РБ, Белебеевский район, р.п. Приютово,
Мира бульвар, д.3</t>
  </si>
  <si>
    <t>МАОУ средняя общеобразовательная школа №16  р.п. Приютово Мр БР РБ, Белебеевский район, р.п. Приютово, ул.Свердлова, д.10</t>
  </si>
  <si>
    <t>грунт</t>
  </si>
  <si>
    <t>площадь, м2</t>
  </si>
  <si>
    <t>2,1х1,1</t>
  </si>
  <si>
    <t>2,1х1,0</t>
  </si>
  <si>
    <t xml:space="preserve">МАДОУ детский сад  комбинированного вида № 14 «Ласточка»  р.п. Приютово МР БР РБ, Белебеевский район, р.п. Приютово, ул.Пугачева, д.5 (корпус №2)
</t>
  </si>
  <si>
    <t>Муниципальное автономное учреждение культуры "Дом культуры р.п.Приютово" МР БР РБ, Белебеевский район, р.п. Приютово, ул. Карла Маркса, д.12</t>
  </si>
  <si>
    <t>2,4х1,2х1,5</t>
  </si>
  <si>
    <t>ГБУЗ РБ Белебеевская центральная районная больница, Белебеевский район, р.п.Приютово, ул.Калинина, 13А</t>
  </si>
  <si>
    <t>5,4х1,7х1,5</t>
  </si>
  <si>
    <t>ГБУЗ "Республиканский клинический противотурберкулезный диспансер" Приютовский филиал, Белебеевский район, р.п.Приютово, ул.Больничная, д.1</t>
  </si>
  <si>
    <t>3,0х2,1х1,7</t>
  </si>
  <si>
    <t>Нефтегазодобывающее управление "Ишимбайнефть" ООО "Башнефть-Добыча"</t>
  </si>
  <si>
    <t>Белебеевский район, р.п. Приютово, ул. Вокзальная, д.13</t>
  </si>
  <si>
    <t>АО "Хлебная база №67"</t>
  </si>
  <si>
    <t>Белебеевский район, р.п. Приютово, ул. Элеваторная, д.29</t>
  </si>
  <si>
    <t>(34786)7-13-45</t>
  </si>
  <si>
    <t>ООО "Башнефть-Розница" Автомобильная заправочная станция №02-262</t>
  </si>
  <si>
    <t>Белебеевский район, р.п. Приютово, ул. Магистральная, д.25</t>
  </si>
  <si>
    <t>ООО "Башнефть-Розница" Автомобильная заправочная станция №02-257</t>
  </si>
  <si>
    <t>Белебеевский район, р.п. Приютово, ул. Комсомольская, д.11</t>
  </si>
  <si>
    <t>(34786)7-78-07</t>
  </si>
  <si>
    <t>53.889156</t>
  </si>
  <si>
    <t>53.935403</t>
  </si>
  <si>
    <t>Ковка металла</t>
  </si>
  <si>
    <t>Белебеевский район, р.п. Приютово, ул. Магистральная, д.2</t>
  </si>
  <si>
    <t>53.906517</t>
  </si>
  <si>
    <t>53.943551</t>
  </si>
  <si>
    <t>(34786) 7-10-67</t>
  </si>
  <si>
    <t>(34786) 7-27-50</t>
  </si>
  <si>
    <t>Белебеевский район, р.п. Приютово, ул. Калинина, д.22</t>
  </si>
  <si>
    <t>(34786) 7-40-83</t>
  </si>
  <si>
    <t>ООО "Теплоэнерго" Приютовский участок</t>
  </si>
  <si>
    <t>Белебеевский район, р.п. Приютово, ул. Парамонова, д.1</t>
  </si>
  <si>
    <t>(34786) 7-20-36</t>
  </si>
  <si>
    <t>ООО "ЭЛЕМЕНТ ТРЕЙД", магазин "Монетка"</t>
  </si>
  <si>
    <t>Белебеевский район, р.п. Приютово, ул. Ленина, д. 16</t>
  </si>
  <si>
    <t>53.902301</t>
  </si>
  <si>
    <t>53.928442</t>
  </si>
  <si>
    <t>ООО "Башнефть-Розница" Автомобильная заправочная станция №02-257, Белебеевский район, р.п. Приютово, ул. Комсомольская, д.11</t>
  </si>
  <si>
    <t>Белебеевский район, р.п. Приютово, ул. Калина 24</t>
  </si>
  <si>
    <t>ООО "Белебеевский водоканал" Насосная станция 2 подъема поселка Приютово, Белебеевский район, р.п. Приютово, ул. Островского</t>
  </si>
  <si>
    <t>Башкирский республиканский учебно-курсовой комбинат - филиал Государственного унитарного предприятия "Башавтотранс" Республики Башкортостан, Белебеевский район, р.п. Приютово, ул. Комсомольская, д.32</t>
  </si>
  <si>
    <t>ООО "Башнефть-Розница" Автомобильная заправочная станция №02-262, Белебеевский район, р.п. Приютово, ул. Магистральная, д.25</t>
  </si>
  <si>
    <t>АО "Тандер" магазин "Магнит", Белебеевский район, р.п. Приютово, ул. Карла Маркса, д. 18</t>
  </si>
  <si>
    <t>Ковка металла, Белебеевский район, р.п. Приютово, ул. Магистральная, д.2</t>
  </si>
  <si>
    <t>ООО "ЭЛЕМЕНТ ТРЕЙД", магазин "Монетка", Белебеевский район, р.п. Приютово, ул. Ленина, д. 16</t>
  </si>
  <si>
    <t>ООО "Теплоэнерго" Приютовский участок, Белебеевский район, р.п. Приютово, ул. Парамонова, д.1</t>
  </si>
  <si>
    <t>ООО "Белебеевские городские электрические сети", Белебеевский район, р.п. Приютово, ул. Калинина, д.22</t>
  </si>
  <si>
    <t>АО "Хлебная база №67", Белебеевский район, р.п. Приютово, ул. Элеваторная, д.29</t>
  </si>
  <si>
    <t>Нефтегазодобывающее управление "Ишимбайнефть" ООО "Башнефть-Добыча", Белебеевский район, р.п. Приютово, ул. Вокзальная, д.13</t>
  </si>
  <si>
    <t>54.294266</t>
  </si>
  <si>
    <t>54.232352</t>
  </si>
  <si>
    <t>54.28315</t>
  </si>
  <si>
    <t>54.23263</t>
  </si>
  <si>
    <t>54.306037</t>
  </si>
  <si>
    <t>54.174009</t>
  </si>
  <si>
    <t>54.295504</t>
  </si>
  <si>
    <t>54.208716</t>
  </si>
  <si>
    <t>54.29573</t>
  </si>
  <si>
    <t>54.2553</t>
  </si>
  <si>
    <t>54,3364</t>
  </si>
  <si>
    <t>54.010522</t>
  </si>
  <si>
    <t>54.517753</t>
  </si>
  <si>
    <t>54.024479</t>
  </si>
  <si>
    <t>54.389400</t>
  </si>
  <si>
    <t>кладбище с.Слакбаш</t>
  </si>
  <si>
    <t>кладбище д.Канаш</t>
  </si>
  <si>
    <t>кладбище д.Краснояр</t>
  </si>
  <si>
    <t>кладбище д.Чубукаран</t>
  </si>
  <si>
    <t xml:space="preserve">Кладбище в Мало-Приютово, Белебеевский район, р.п. Приютово, ул. Дружбы </t>
  </si>
  <si>
    <t>53.911112</t>
  </si>
  <si>
    <t>53.907833</t>
  </si>
  <si>
    <t>53.932198</t>
  </si>
  <si>
    <t>53.937069</t>
  </si>
  <si>
    <t>53.901977</t>
  </si>
  <si>
    <t>53.922966</t>
  </si>
  <si>
    <t>Новое кладбище, Белебеевский район, р.п. Приютово (53.931643, 53.938360)</t>
  </si>
  <si>
    <t>МБОУ Чувашская Гимназия города Белебея-филиал Нош деревни Илькино МР БР РБ, Белебеевский район, д.Илькино, ул.Центральная 11</t>
  </si>
  <si>
    <t>ОГРН/ИНН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</si>
  <si>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</si>
  <si>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</si>
  <si>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</si>
  <si>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</si>
  <si>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Наименование</t>
  </si>
  <si>
    <t>Юридический адрес</t>
  </si>
  <si>
    <t>в контейнеры, расположенные на контейнерных площадках</t>
  </si>
  <si>
    <t>1020201578891/0255002325</t>
  </si>
  <si>
    <t>1060255000772/0255012852</t>
  </si>
  <si>
    <t>1020201582180/0209001180</t>
  </si>
  <si>
    <t>1020201582060/0209000820</t>
  </si>
  <si>
    <t>1020201582070/0209000838</t>
  </si>
  <si>
    <t>1020201582092/0209001101</t>
  </si>
  <si>
    <t>1020201582158/0209001084</t>
  </si>
  <si>
    <t>1060255000750/0255012919</t>
  </si>
  <si>
    <t>1020201582147/0209001060</t>
  </si>
  <si>
    <t>Сельское поселение Метевбашевский сельсовет муниципального района Белебеевский район Республики Башкортостан</t>
  </si>
  <si>
    <t>1060255001036/0255012933</t>
  </si>
  <si>
    <t>1020201581982/0209001077</t>
  </si>
  <si>
    <t>1060255000706/0255012958</t>
  </si>
  <si>
    <t>1020201582103/0209001013</t>
  </si>
  <si>
    <t>1020201582224/0209000845</t>
  </si>
  <si>
    <t>1060255000915/0255012980</t>
  </si>
  <si>
    <t>1060255000805/0255012997</t>
  </si>
  <si>
    <t>МАОУ основная общеобразовательная школа имени Героя Советского Союза В.Ф. Тарасенко д. Шаровка МР БР РБ, Белебеевский район, д.Шаровка, ул. Школьная, д.1</t>
  </si>
  <si>
    <t>1020201578451/0255009352</t>
  </si>
  <si>
    <t>МАОУ основная общеобразовательная школа имени Героя Советского Союза В.Ф. Тарасенко д. Шаровка МР БР РБ</t>
  </si>
  <si>
    <t>Белебеевский район, д.Шаровка, ул. Школьная, д.1</t>
  </si>
  <si>
    <t xml:space="preserve">МАОУ средняя общеобразовательная школа с.Усень-Ивановское МР БР РБ
</t>
  </si>
  <si>
    <t>Белебеевский район, с. Усень-Ивановское,  ул. Комсомольская, д.70</t>
  </si>
  <si>
    <t>МАУ детский оздоровительно - образовательный центр «Чайка» МР БР РБ</t>
  </si>
  <si>
    <t>Белебеевский район, д. Покровка, ул. Покровка, д. 1а</t>
  </si>
  <si>
    <t>1020201579925/0255009659</t>
  </si>
  <si>
    <t>1070255001266/0255014539</t>
  </si>
  <si>
    <t>МАОУ средняя общеобразовательная школа  с. Слакбаш МР БР РБ</t>
  </si>
  <si>
    <t>Белебеевский район, с. Слакбаш 
ул. К. Иванова, д.60</t>
  </si>
  <si>
    <t>1020201579540/0255009842</t>
  </si>
  <si>
    <t xml:space="preserve">МАОУ основная общеобразовательная школа с.Старосеменкино МР БР РБ
</t>
  </si>
  <si>
    <t>Белебеевский район, с. Старосеменкино,
ул. Школьная, д.28</t>
  </si>
  <si>
    <t>1020201579023/0255009722</t>
  </si>
  <si>
    <t>МАДОУ  детский сад                                   д. Алексеевка МР БР РБ</t>
  </si>
  <si>
    <t>Белебеевский район, д. Алексеевка, ул. Школьная, д. 14</t>
  </si>
  <si>
    <t>1020201579144/0255009465</t>
  </si>
  <si>
    <t>МАОУ основная общеобразовательная школа имени полного кавалера ордена Славы А.Х. Валишина с. Метевбаш МР БР РБ</t>
  </si>
  <si>
    <t>Белебеевский район, с. Метевбаш, ул. Школьная, д. 56а</t>
  </si>
  <si>
    <t>1020201579496/0255009881</t>
  </si>
  <si>
    <t xml:space="preserve">МАУ детский оздоровительный лагерь «Спутник» МР БР РБ
</t>
  </si>
  <si>
    <t>Белебеевский район, д. Родники, ул. Полевая, д.25</t>
  </si>
  <si>
    <t>МАУ детский оздоровительный лагерь «Спутник» МР БР РБ</t>
  </si>
  <si>
    <t>1120255000304/0255017480</t>
  </si>
  <si>
    <t>МАОУ средняя общеобразовательная школа  с. Центральной усадьбы племзавода им. Максима Горького МР БР РБ</t>
  </si>
  <si>
    <t>Белебеевский район, с. Центральной усадьбы племзавода им. Максима Горького,  ул. Октябрьская, д.25</t>
  </si>
  <si>
    <t>МАОУ основная общеобразовательная школа с. санатория Глуховского МР БР РБ</t>
  </si>
  <si>
    <t>Белебеевский район, с. санатория Глуховского, ул. Школьная, д.1</t>
  </si>
  <si>
    <t>1020201579232/0255009271</t>
  </si>
  <si>
    <t>1020201579265/0255009296</t>
  </si>
  <si>
    <t>МАОУ средняя общеобразовательная школа  с. Знаменка МР БР РБ</t>
  </si>
  <si>
    <t xml:space="preserve">Белебеевский район, с. Знаменка, 
ул. Заводская, д.22
</t>
  </si>
  <si>
    <t>Белебеевский район, с. Знаменка, ул. Советская, д. 46</t>
  </si>
  <si>
    <t xml:space="preserve">МАДОУ детский сад с.Знаменка МР БР РБ
</t>
  </si>
  <si>
    <t xml:space="preserve">МАДОУ  детский сад с.Знаменка МР БР РБ, Белебеевский район, с. Знаменка, ул. Советская, д. 46
</t>
  </si>
  <si>
    <t>1020201579463/0255009970</t>
  </si>
  <si>
    <t>1020201579310/0255009948</t>
  </si>
  <si>
    <t xml:space="preserve">МАОУ средняя общеобразовательная школа   с. Ермолкино МР БР РБ
</t>
  </si>
  <si>
    <t>Белебеевский район, с. Ермолкино, 
ул. Ленина, д.47</t>
  </si>
  <si>
    <t>Белебеевский район, д. Пахарь, 
ул. Школьная, д.1а (филиал)</t>
  </si>
  <si>
    <t xml:space="preserve">МАОУ средняя общеобразовательная школа с. Баженово МР БР РБ
</t>
  </si>
  <si>
    <t>Белебеевский район, с. Баженово, 
ул. Административная, д.6</t>
  </si>
  <si>
    <t>1020201579474/0255009360</t>
  </si>
  <si>
    <t>МБОУ Чувашская Гимназия города Белебея-филиал Нош деревни Илькино МР БР РБ</t>
  </si>
  <si>
    <t>Белебеевский район, д.Илькино, ул.Центральная 11</t>
  </si>
  <si>
    <t>1020201579628/0255009320</t>
  </si>
  <si>
    <t>1050204504558/0277071467</t>
  </si>
  <si>
    <t>1020201579705/0255002773</t>
  </si>
  <si>
    <t>МАОУ средняя общеобразовательная школа №41 с.Аксаково МР БР РБ</t>
  </si>
  <si>
    <t>Белебеевский район, с.Аксаково, ул.Первомайская 2</t>
  </si>
  <si>
    <t xml:space="preserve">МАДОУ  детский сад  комбинированного вида
 №38 «Золушка» с. Аксаково МР БР РБ
</t>
  </si>
  <si>
    <t>Белебеевский район, с.Аксаково, ул.Чапаева 1А</t>
  </si>
  <si>
    <t>1020201579562/0255009994</t>
  </si>
  <si>
    <t>1020201579298/0255010083</t>
  </si>
  <si>
    <t>Гаражный потребительский кооператив "СТАРТ"</t>
  </si>
  <si>
    <t>1030200941297/0255005100</t>
  </si>
  <si>
    <t>Белебеевский район, р.п. Приютово, ул.Ленина</t>
  </si>
  <si>
    <t>1090255000626/0255015885</t>
  </si>
  <si>
    <t>1050200948720/0255012154</t>
  </si>
  <si>
    <t>1020202861821/0276053659</t>
  </si>
  <si>
    <t>ООО "Белебеевский водоканал" р.п.Приютово</t>
  </si>
  <si>
    <t>ООО "Белебеевские городские электрические сети" р.п.Приютово</t>
  </si>
  <si>
    <t>1080255000220/0255014715</t>
  </si>
  <si>
    <t>1020202385983/0273009690</t>
  </si>
  <si>
    <t>54.3008</t>
  </si>
  <si>
    <t>54.2996</t>
  </si>
  <si>
    <t>53.998</t>
  </si>
  <si>
    <t>54.0031</t>
  </si>
  <si>
    <t>ФГБУ санаторий "Глуховская" Министерства здравоохранения Российской Федерации</t>
  </si>
  <si>
    <t>ФГБУ санаторий "Глуховская" Министерства здравоохранения Российской Федерации, Белебеевский район, с.санатория Глуховского</t>
  </si>
  <si>
    <t>Белебеевский район, с.санатория Глуховского</t>
  </si>
  <si>
    <t>1020201578902/0209001038</t>
  </si>
  <si>
    <t>Парк Славы р.п.Приютово, Белебеевский район, р.п. Приютово, ул. Ленина, д.7</t>
  </si>
  <si>
    <t>МУП «Меркурий» г.Белебей МР БР РБ, Белебеевский район, р.п.Приютово, ул. Парамонова, д.3А</t>
  </si>
  <si>
    <t>2,5х1,1х1,5</t>
  </si>
  <si>
    <t>53.906893</t>
  </si>
  <si>
    <t>53.927519</t>
  </si>
  <si>
    <t>МУП «Меркурий» г.Белебей МР БР РБ</t>
  </si>
  <si>
    <t xml:space="preserve"> Белебеевский район, р.п.Приютово, ул. Парамонова, д.3А</t>
  </si>
  <si>
    <t>1020201576757/0255005622</t>
  </si>
  <si>
    <t>1,3х1,3</t>
  </si>
  <si>
    <t>ПО БЭС ООО "Башкирэнерго", Белебеевский район, с.Аксаково, ул. Пограничная д.7</t>
  </si>
  <si>
    <t>ФГБУ санаторий им С.Т.Аксакова, Белебеевский район, с.Аксаково, ул.Садовая 1</t>
  </si>
  <si>
    <t>1037739877295/7708503727</t>
  </si>
  <si>
    <t>Х</t>
  </si>
  <si>
    <t>Кладбище с.Аделькино</t>
  </si>
  <si>
    <t>Кладбище 1 д.Баймурзино</t>
  </si>
  <si>
    <t>Кладбище 2 д.Баймурзино</t>
  </si>
  <si>
    <t>Кладбище с.Елизаветино</t>
  </si>
  <si>
    <t>Кладбище с.Ермолкино</t>
  </si>
  <si>
    <t>Кладбище с.Малоалександровка</t>
  </si>
  <si>
    <t>Кладбище д.Михайловский</t>
  </si>
  <si>
    <t>Кладбище д.Новая Деревня</t>
  </si>
  <si>
    <t>Кладбище с.Савкино</t>
  </si>
  <si>
    <t>Кладбище д.Верхнеермолги</t>
  </si>
  <si>
    <t>Государственное бюджетное стационарное учреждение системы социальной защиты населения для граждан пожилого возраста и инвалидов</t>
  </si>
  <si>
    <t>Белебеевский район, с.ЦУП им.М.Горького, ул. Октябрьская, д. 9</t>
  </si>
  <si>
    <t>1020202218673/0244001658</t>
  </si>
  <si>
    <t>Республика Башкортостан, Туймазинский район, село Верхнетроицкое, Базарная улица, дом 41</t>
  </si>
  <si>
    <t>Государственное бюджетное стационарное учреждение социального обслуживания системы социальной защиты населения верхнетроицкий психоневрологический интернат Отделение стационарного социального обслуживания граждан пожилого возраста и инвалидов в Белебеевском районе, Белебеевский район, с.ЦУП им.М.Горького, ул. Октябрьская, д. 9</t>
  </si>
  <si>
    <t>Государственное бюджетное стационарное учреждение социального обслуживания системы социальной защиты населения верхнетроицкий психоневрологический интернат Отделение стационарного социального обслуживания граждан пожилого возраста и инвалидов в Белебеевском районе</t>
  </si>
  <si>
    <t>Павильон "Виктория"</t>
  </si>
  <si>
    <t>Белебеевский районн, с.санатория Глуховского, ул.Школьная, д. 5</t>
  </si>
  <si>
    <t>Белебеевский район, д. Веселая Роща, ул.Дорожная, д.24</t>
  </si>
  <si>
    <t>КФХ Матвеев В.А. д. Веселая Роща</t>
  </si>
  <si>
    <t>304025504300172/025507762008</t>
  </si>
  <si>
    <t>КФХ Матвеев В.А. д. Белебеевский район, д. Веселая Роща, ул.Дорожная, д.24</t>
  </si>
  <si>
    <t>1100255000130/0255016430</t>
  </si>
  <si>
    <t>Клабдище д.Новосараево, ул.Молодежная</t>
  </si>
  <si>
    <t>Клабдище д.Новоказанка, ул.Весенняя</t>
  </si>
  <si>
    <t>Клабдище д.Знаменка, ул.Есенина</t>
  </si>
  <si>
    <t>1060255003522/0255013246</t>
  </si>
  <si>
    <t>МБУК "Слакбашевский сельский дом культуры" МР БР РБ, Белебеевский район, с. Слакбаш 
ул. К. Иванова, д.58</t>
  </si>
  <si>
    <t>МБУК "Слакбашевский сельский дом культуры" МР БР РБ</t>
  </si>
  <si>
    <t>Белебеевский район, с. Слакбаш 
ул. К. Иванова, д.58</t>
  </si>
  <si>
    <t xml:space="preserve">Кладбище с. Старосеменкино </t>
  </si>
  <si>
    <t xml:space="preserve">Кладбище с. Новосеменкино </t>
  </si>
  <si>
    <t xml:space="preserve">Кладбище  д. Гусаркино </t>
  </si>
  <si>
    <t xml:space="preserve">Кладбище д. Ключевка </t>
  </si>
  <si>
    <t>Администрация сельского поселения Семенкинский сельсовет муниципального района Белебеевский район Рсепублики Башкортостан, Белебеевский район, с. Старосеменкино, ул.Центральная, д.29</t>
  </si>
  <si>
    <t>КГО</t>
  </si>
  <si>
    <t>гладкое железо/сетка</t>
  </si>
  <si>
    <t>5,2х1,3</t>
  </si>
  <si>
    <t>ИЖС</t>
  </si>
  <si>
    <t>2,6х1,3</t>
  </si>
  <si>
    <t>ГП г.Белебей</t>
  </si>
  <si>
    <t>1831090630/1031800564157</t>
  </si>
  <si>
    <t>1031800564157/1831090630</t>
  </si>
  <si>
    <t>1020202765989/0275026324</t>
  </si>
  <si>
    <t>1030204613999/0274036104</t>
  </si>
  <si>
    <t>1060200001773/0261014375</t>
  </si>
  <si>
    <t>1090280032370/0276122380</t>
  </si>
  <si>
    <t>1020201578913/0255008126</t>
  </si>
  <si>
    <t>1036605217252/6674121179</t>
  </si>
  <si>
    <t>1022301598549/2310031475</t>
  </si>
  <si>
    <t>54.045169</t>
  </si>
  <si>
    <t xml:space="preserve"> 54.150850</t>
  </si>
  <si>
    <t>54.044612</t>
  </si>
  <si>
    <t xml:space="preserve"> 54.149710</t>
  </si>
  <si>
    <t>кладбище в с. Центральной усадьбы племзавода им. Максима Горького</t>
  </si>
  <si>
    <t>МАДОУ  детский сад д. Алексеевка МР БР РБ, Белебеевский район, д. Алексеевка, ул. Школьная, д. 14</t>
  </si>
  <si>
    <t>Белебеевский район, р.п. Приютово, ул.Первомайская, д.21 (корпус №1)</t>
  </si>
  <si>
    <t xml:space="preserve">МАДОУ детский сад  комбинированного вида
№ 25 «Солнышко» р.п. Приютово  МР БР РБ
</t>
  </si>
  <si>
    <t>МАДОУ детский сад  комбинированного вида
№ 35 «Теремок» р.п. Приютово МР БР РБ</t>
  </si>
  <si>
    <t xml:space="preserve">Белебеевский район, р.п. Приютово, ул. Островского, д. 40
</t>
  </si>
  <si>
    <t>Белебеевский район, р.п. Приютово, ул. Мира бульвар, д.15</t>
  </si>
  <si>
    <t>МАДОУ  детский сад  комбинированного вида № 22 «Ивушка» р.п.Приютово МР БР РБ</t>
  </si>
  <si>
    <t>МАДОУ  детский сад  комбинированного вида №3 «Аленушка» р. п. Приютово МР РБ БР</t>
  </si>
  <si>
    <t>Белебеевский район, р.п. Приютово, ул. Первомайская 16 (корпус №2)</t>
  </si>
  <si>
    <t>Белебеевский район, р.п. Приютово, ул.Вокзальная, д.4 (корпус №1)</t>
  </si>
  <si>
    <t>МАДОУ детский сад  комбинированного вида № 14 «Ласточка»  р.п. Приютово МР БР РБ</t>
  </si>
  <si>
    <t>Филиал МАОУ средняя общеобразовательная школа № 5 рп Приютово - средняя общеобразовательная школа № 4 рп Приютово МР БР РБ</t>
  </si>
  <si>
    <t>Белебеевский район, р.п. Приютово, ул. Школьная, д.3</t>
  </si>
  <si>
    <t>Филиал МАОУ средняя общеобразовательная школа № 5 рп Приютово МР БР РБ</t>
  </si>
  <si>
    <t>Белебеевский район, р.п. Приютово, ул. Свердлова, д.5</t>
  </si>
  <si>
    <t>МУАО средняя общеобразовательная школа №7  р.п. Приютово МР БР РБ</t>
  </si>
  <si>
    <t>Белебеевский район, р.п. Приютово, ул.Мира бульвар, д.3</t>
  </si>
  <si>
    <t>Белебеевский район, р.п. Приютово, ул.Свердлова, д.10</t>
  </si>
  <si>
    <t>МАОУ средняя общеобразовательная школа №16  р.п. Приютово МР БР РБ</t>
  </si>
  <si>
    <t>Муниципальное автономное учреждение культуры "Дом культуры р.п.Приютово" МР БР РБ</t>
  </si>
  <si>
    <t>Белебеевский район, р.п. Приютово, ул. Карла Маркса, д.12</t>
  </si>
  <si>
    <t>МБУ физкультурно-спортивной напрвленности "Центр физической культуры и спорта р.п.Приютово"</t>
  </si>
  <si>
    <t>Белебеевский район, р.п.Приютово, ул. Ленина, д.7</t>
  </si>
  <si>
    <t>Белебеевский район, р.п.Приютово, ул. Комсомольская, д.13</t>
  </si>
  <si>
    <t>1020201578792/0255009810</t>
  </si>
  <si>
    <t>1020201578737/0255009803</t>
  </si>
  <si>
    <t>1020201578726/0255009754</t>
  </si>
  <si>
    <t>1020201578693/0255009786</t>
  </si>
  <si>
    <t>1020201578704/0255009779</t>
  </si>
  <si>
    <t>1020201579419/0255009313</t>
  </si>
  <si>
    <t>1020201579595/0255009240</t>
  </si>
  <si>
    <t>1020201579441/0255009232</t>
  </si>
  <si>
    <t>1130280011730/0255018413</t>
  </si>
  <si>
    <t>1080255001452/0255015525</t>
  </si>
  <si>
    <t>304025529900010/25507352107</t>
  </si>
  <si>
    <t>МАОУ средняя общеобразовательная школа  с. Слакбаш МР БР РБ, Белебеевский район, с. Слакбаш ул. К. Иванова, д.60</t>
  </si>
  <si>
    <t>МАОУ средняя общеобразовательная школа  с. Слакбаш МР БР РБ, Белебеевский район, с. Слакбаш ул.им. К.Иванова, д.56 (2 корпус)</t>
  </si>
  <si>
    <t>Белебеевский район, с. Слакбаш 
ул.им. К.Иванова, д.56 (2 корпус)</t>
  </si>
  <si>
    <t>СП Слакбашевский с/с</t>
  </si>
  <si>
    <t>СП Семенкинский с/с</t>
  </si>
  <si>
    <t>СП Рассветовский с/с</t>
  </si>
  <si>
    <t>СП Тузлукушевский с/с</t>
  </si>
  <si>
    <t>СП Усень-Ивановский с/с</t>
  </si>
  <si>
    <t>СП Шаровский с/с</t>
  </si>
  <si>
    <t>ОАО "Башкирнефтепродукт" Башнефть АЗС № 216 д.Булановка</t>
  </si>
  <si>
    <t>СП Аксаковский с/с</t>
  </si>
  <si>
    <t>СП Анновский с/с</t>
  </si>
  <si>
    <t>СП Баженовский с/с</t>
  </si>
  <si>
    <t>СП Донской с/с</t>
  </si>
  <si>
    <t>СП Ермолкинский с/с</t>
  </si>
  <si>
    <t>СП Знаменский с/с</t>
  </si>
  <si>
    <t>СП Максим-Горьковский с/с</t>
  </si>
  <si>
    <t>СП Малиновский с/с</t>
  </si>
  <si>
    <t>СП Метевбашевский с/с</t>
  </si>
  <si>
    <t>кладбище, в западной части д. Исмагилово</t>
  </si>
  <si>
    <t>Белебеевский район, д. Булановка</t>
  </si>
  <si>
    <t>1020203088927/0274052610</t>
  </si>
  <si>
    <t>Железнодорожный вокзал станция Глуховская, Белебеевский район, с ст. Глуховская, ул.Вокзальная,  17</t>
  </si>
  <si>
    <t>53.997036</t>
  </si>
  <si>
    <t>54.379977</t>
  </si>
  <si>
    <t>(34786)2-21-35</t>
  </si>
  <si>
    <t>2,8х1,2х1,5</t>
  </si>
  <si>
    <t>Приложение</t>
  </si>
  <si>
    <t>Республика Башкортостан, город Уфа, улица Карла Маркса, 30-1</t>
  </si>
  <si>
    <t>1020202555240/0274051582</t>
  </si>
  <si>
    <t>Публичное Акционерное Общество "Акционерная Нефтяная компания "Башнефть"</t>
  </si>
  <si>
    <t>АО "Тандер" гипермаркет "Магнит"</t>
  </si>
  <si>
    <t>Краснодарский край, г.Краснодар, ул. им.Леваневского, 185</t>
  </si>
  <si>
    <t>1027809237796/7825706086</t>
  </si>
  <si>
    <t>ж/б плита</t>
  </si>
  <si>
    <t>2,0х3,0х1,8</t>
  </si>
  <si>
    <t>1,0х1,5</t>
  </si>
  <si>
    <t>СП Тузлукушевский сельсовет</t>
  </si>
  <si>
    <t> 53,8901</t>
  </si>
  <si>
    <t> 53,9735</t>
  </si>
  <si>
    <t>1,5х2,8х1,2</t>
  </si>
  <si>
    <t>ООО "Газпром трансгаз Уфа" филиал Приютовское линейное производственное управление магистральных газопроводов</t>
  </si>
  <si>
    <t>г.Уфа, ул. Р. Зорге, д.59: (почтовый Белебеевский район, р.п. Приютово, ул. Магистральная, д. 15/2)</t>
  </si>
  <si>
    <t>(34786) 7-97-73</t>
  </si>
  <si>
    <t>ООО "Газпром трансгаз Уфа" филиал Приютовское линейное производственное управление магистральных газопроводов Спортивно-оздоровительный комплекс "Приютовский" бассейн, Белебеевский район, р.п. Приютово, ул. Островского, д.34</t>
  </si>
  <si>
    <t>ООО "Газпром трансгаз Уфа" филиал Приютовское линейное производственное управление магистральных газопроводов, Белебеевский район, р.п. Приютово, ул. Магистральная, д. 15/2</t>
  </si>
  <si>
    <t>5,5х2,0х1,5</t>
  </si>
  <si>
    <t>3,0х1,5х1,5</t>
  </si>
  <si>
    <t>ООО "Шкаповское ГПП" , Белебеевский район, р.п. Приютово, бульвар Мира, дом 7а, п.2</t>
  </si>
  <si>
    <t xml:space="preserve"> Белебеевский район, р.п. Приютово, бульвар Мира, дом 7а, п.2</t>
  </si>
  <si>
    <t xml:space="preserve">ООО "Шкаповское ГПП" </t>
  </si>
  <si>
    <t xml:space="preserve"> Белебеевский район, р.п. Приютово, бульвар Мира, д.7а, п.2</t>
  </si>
  <si>
    <t>1120255000370/0255017547</t>
  </si>
  <si>
    <t>24094</t>
  </si>
  <si>
    <t>24093</t>
  </si>
  <si>
    <t>24092</t>
  </si>
  <si>
    <t>24076</t>
  </si>
  <si>
    <t>24075</t>
  </si>
  <si>
    <t>24074</t>
  </si>
  <si>
    <t>24071</t>
  </si>
  <si>
    <t>24069</t>
  </si>
  <si>
    <t>24068</t>
  </si>
  <si>
    <t>24067</t>
  </si>
  <si>
    <t>24053</t>
  </si>
  <si>
    <t>24051</t>
  </si>
  <si>
    <t>24049</t>
  </si>
  <si>
    <t>1,3х3,9</t>
  </si>
  <si>
    <t>1,3х2,6</t>
  </si>
  <si>
    <t>53.9285974545872</t>
  </si>
  <si>
    <t>53.9870678976</t>
  </si>
  <si>
    <t>53.9281837086448</t>
  </si>
  <si>
    <t>53.9870513862674</t>
  </si>
  <si>
    <t>53.9235488931663</t>
  </si>
  <si>
    <t>53.9885707878492</t>
  </si>
  <si>
    <t>53.9225587485734</t>
  </si>
  <si>
    <t>53.9893151457035</t>
  </si>
  <si>
    <t>53.9281235043208</t>
  </si>
  <si>
    <t>53.9895986273305</t>
  </si>
  <si>
    <t>53.9293109295503</t>
  </si>
  <si>
    <t>53.9920793837081</t>
  </si>
  <si>
    <t>53.9281891959763</t>
  </si>
  <si>
    <t>53.9947157487983</t>
  </si>
  <si>
    <t>53.9282309690098</t>
  </si>
  <si>
    <t>53.9947794493294</t>
  </si>
  <si>
    <t>53.9282320588568</t>
  </si>
  <si>
    <t>53.9947786564833</t>
  </si>
  <si>
    <t>53.9307231041798</t>
  </si>
  <si>
    <t>53.9936076668945</t>
  </si>
  <si>
    <t>53.929905386004</t>
  </si>
  <si>
    <t>53.9890615972184</t>
  </si>
  <si>
    <t>53.9295783593548</t>
  </si>
  <si>
    <t>53.9895821112236</t>
  </si>
  <si>
    <t>ООО "Таргин Логистика"</t>
  </si>
  <si>
    <t>1195081080842/5029251567</t>
  </si>
  <si>
    <t>Московская область, город Мытищи, проезд 159, владение 4 строение 1, помещение 71</t>
  </si>
  <si>
    <t>23472</t>
  </si>
  <si>
    <t>23466</t>
  </si>
  <si>
    <t>ООО "Таргин Логистика", Белебеевский район, р.п. Приютово, ул. Магистральная, д.2</t>
  </si>
  <si>
    <t>53.8800553174197</t>
  </si>
  <si>
    <t>53.9442457130946</t>
  </si>
  <si>
    <t>53.9051482468527</t>
  </si>
  <si>
    <t>53.9243142791293</t>
  </si>
  <si>
    <t>23430</t>
  </si>
  <si>
    <t>23429</t>
  </si>
  <si>
    <t>24710</t>
  </si>
  <si>
    <t>54.1054500080645</t>
  </si>
  <si>
    <t>54.0841388516128</t>
  </si>
  <si>
    <t>24704</t>
  </si>
  <si>
    <t>ОАО "Башкирнефтепродукт" Башнефть АЗС № 216 Белебеевский район, д. Булановка</t>
  </si>
  <si>
    <t>54.0043149702251</t>
  </si>
  <si>
    <t>54.3825415614992</t>
  </si>
  <si>
    <t>Республика Башкортостан, город Уфа, улица Айская, дом 46, помещение 13.</t>
  </si>
  <si>
    <t>1180280042832/0275915443</t>
  </si>
  <si>
    <t>ООО Ресторан "Фарфор"</t>
  </si>
  <si>
    <t>ООО Ресторан "Фарфор", Белебеевский район, г.Белебей, ул.Пролетарская, д.66/7</t>
  </si>
  <si>
    <t>23208</t>
  </si>
  <si>
    <t>54.1076287669643</t>
  </si>
  <si>
    <t>54.1317671721326</t>
  </si>
  <si>
    <t>53.9048046752643</t>
  </si>
  <si>
    <t>53.9302325657514</t>
  </si>
  <si>
    <t>23572</t>
  </si>
  <si>
    <t>53.9032979863434</t>
  </si>
  <si>
    <t>53.9359406607019</t>
  </si>
  <si>
    <t>53.9064262939022</t>
  </si>
  <si>
    <t>53.9212154656385</t>
  </si>
  <si>
    <t>3,2х1,0</t>
  </si>
  <si>
    <t>23565</t>
  </si>
  <si>
    <t>53.9009221</t>
  </si>
  <si>
    <t>53.9317757</t>
  </si>
  <si>
    <t>23559</t>
  </si>
  <si>
    <t>2,7х1,0</t>
  </si>
  <si>
    <t>53.8926281112707</t>
  </si>
  <si>
    <t>53.9368473101352</t>
  </si>
  <si>
    <t>53.8940269251335</t>
  </si>
  <si>
    <t>53.9378309298655</t>
  </si>
  <si>
    <t>23450</t>
  </si>
  <si>
    <t>53.8864657667682</t>
  </si>
  <si>
    <t>53.9574495412352</t>
  </si>
  <si>
    <t>53.8991696987507</t>
  </si>
  <si>
    <t>53.9283487921872</t>
  </si>
  <si>
    <t>23437</t>
  </si>
  <si>
    <t>53.9022594</t>
  </si>
  <si>
    <t>53.9264306</t>
  </si>
  <si>
    <t>23436</t>
  </si>
  <si>
    <t>53.9044156</t>
  </si>
  <si>
    <t>53.932234</t>
  </si>
  <si>
    <t>23423</t>
  </si>
  <si>
    <t>53.9077206</t>
  </si>
  <si>
    <t>53.9310918</t>
  </si>
  <si>
    <t>23416</t>
  </si>
  <si>
    <t>23413</t>
  </si>
  <si>
    <t>53.9060329367873</t>
  </si>
  <si>
    <t>53.9377597824303</t>
  </si>
  <si>
    <t>22888</t>
  </si>
  <si>
    <t>54.0209981</t>
  </si>
  <si>
    <t>54.153225</t>
  </si>
  <si>
    <t>22889</t>
  </si>
  <si>
    <t>54.0214376305496</t>
  </si>
  <si>
    <t>54.1491258195014</t>
  </si>
  <si>
    <t>2,6х1,3х2,0</t>
  </si>
  <si>
    <t>23444</t>
  </si>
  <si>
    <t>53.8888759127605</t>
  </si>
  <si>
    <t>53.9311192000175</t>
  </si>
  <si>
    <t>53.9173663249963</t>
  </si>
  <si>
    <t>53.9530360044593</t>
  </si>
  <si>
    <t>53.9079122</t>
  </si>
  <si>
    <t>53.9271219</t>
  </si>
  <si>
    <t>23419</t>
  </si>
  <si>
    <t>23420</t>
  </si>
  <si>
    <t>53.9089234</t>
  </si>
  <si>
    <t>53.9269765</t>
  </si>
  <si>
    <t>23414</t>
  </si>
  <si>
    <t>53.9074945436628</t>
  </si>
  <si>
    <t>53.9338626438654</t>
  </si>
  <si>
    <t>23578</t>
  </si>
  <si>
    <t>53.9084602651679</t>
  </si>
  <si>
    <t>53.9410935615953</t>
  </si>
  <si>
    <t>23422</t>
  </si>
  <si>
    <t>53.9045115323241</t>
  </si>
  <si>
    <t>53.9320311894727</t>
  </si>
  <si>
    <t>54.0189149205214</t>
  </si>
  <si>
    <t>54.1512883373871</t>
  </si>
  <si>
    <t>Аксаковская дистанция пути - структурное подразделение куйбышевской дирекции инфраструктуры - филиала ОАО "Российские железные дороги", Белебеевский район, с. Аксаково, ул. Железнодорожная, 16</t>
  </si>
  <si>
    <t>22897</t>
  </si>
  <si>
    <t>22895</t>
  </si>
  <si>
    <t>54.0192778</t>
  </si>
  <si>
    <t>54.1510305</t>
  </si>
  <si>
    <t>ОАО "Российские железные дороги"</t>
  </si>
  <si>
    <t>г. Москва, ул. Басманная Нов., д.2</t>
  </si>
  <si>
    <t>22890</t>
  </si>
  <si>
    <t>54.0210276723943</t>
  </si>
  <si>
    <t>54.1482395005924</t>
  </si>
  <si>
    <t>АО Тандер магазин "Магнит"</t>
  </si>
  <si>
    <t>АО Тандер магазин "Магнит", Белебеевский район, с. Аксаково, ул.Вокзальная 2</t>
  </si>
  <si>
    <t>Краснодарский край, г.Краснодар, ул. им. Леваневского, д.185</t>
  </si>
  <si>
    <t>22918</t>
  </si>
  <si>
    <t>54.021591570822</t>
  </si>
  <si>
    <t>54.158503786843</t>
  </si>
  <si>
    <t>ООО «Агроторг», м-н «Пятерочка»</t>
  </si>
  <si>
    <t>г.Санкт-Петербург, Невский проспект, 90/92</t>
  </si>
  <si>
    <t>54.1862554103136</t>
  </si>
  <si>
    <t>54.3417531251907</t>
  </si>
  <si>
    <t>Филиал ПАО «Газпром газораспределение Уфа», Приютовская комплексная служба, Белебеевский район, р.п.Приютово, ул.Матросова, 4</t>
  </si>
  <si>
    <t xml:space="preserve">ООО "Газпром Межрегионгаз Уфа" </t>
  </si>
  <si>
    <t>Республика Башкортостан, г.Уфа, ул. Новосибирская, д.2 корпус 4</t>
  </si>
  <si>
    <t>1020202854979/0276046524</t>
  </si>
  <si>
    <t>23542</t>
  </si>
  <si>
    <t>53.8972549968992</t>
  </si>
  <si>
    <t>53.9468312221716</t>
  </si>
  <si>
    <t>ООО "Газпром Межрегионгаз Уфа" , Филиал ПАО «Газпром газораспределение Уфа», Приютовская комплексная служба</t>
  </si>
  <si>
    <t>Республика Башкортостан, г. Уфа, ул.Владивостокская, д.10</t>
  </si>
  <si>
    <t>1120200005067/0278991636</t>
  </si>
  <si>
    <t>Автономная некомерческая организация дополнительного профессионального образования "Башкирский Республиканский учебно-курсовой комбинат"</t>
  </si>
  <si>
    <t>Автономная некомерческая организация дополнительного профессионального образования "Башкирский Республиканский учебно-курсовой комбинат", Белебеевский район, р.п.Приютово, ул.ул. Комсомольская, 32</t>
  </si>
  <si>
    <t>23519</t>
  </si>
  <si>
    <t>53.8893717105287</t>
  </si>
  <si>
    <t>53.9349404204393</t>
  </si>
  <si>
    <t>Публичное Акционерное Общество "Акционерная Нефтяная компания "Башнефть", АЗС "Башнефть №02-142", Белебеевский район, п. Аксаково, ул. Первомайская</t>
  </si>
  <si>
    <t>22875</t>
  </si>
  <si>
    <t>54.0296056707935</t>
  </si>
  <si>
    <t>54.1578763086074</t>
  </si>
  <si>
    <t>22876</t>
  </si>
  <si>
    <t>22877</t>
  </si>
  <si>
    <t>22879</t>
  </si>
  <si>
    <t>22880</t>
  </si>
  <si>
    <t>22881</t>
  </si>
  <si>
    <t>54.0255305065766</t>
  </si>
  <si>
    <t>54.1643063251687</t>
  </si>
  <si>
    <t>54.0150876512472</t>
  </si>
  <si>
    <t>54.1588663899906</t>
  </si>
  <si>
    <t>54.0160877744779</t>
  </si>
  <si>
    <t>54.1622165602894</t>
  </si>
  <si>
    <t>54.0161429926035</t>
  </si>
  <si>
    <t>54.1663169713411</t>
  </si>
  <si>
    <t>54.0183958465263</t>
  </si>
  <si>
    <t>54.1623996876474</t>
  </si>
  <si>
    <t>1,5х1,8х1,51</t>
  </si>
  <si>
    <t>ФГБУ санаторий им С.Т.Аксакова, Белебеевский район, с.Аксаково, ул.Садовая 1 (очистные)</t>
  </si>
  <si>
    <t>22885</t>
  </si>
  <si>
    <t>22887</t>
  </si>
  <si>
    <t>54.0156331036229</t>
  </si>
  <si>
    <t>54.1525811134079</t>
  </si>
  <si>
    <t>54.0079637490864</t>
  </si>
  <si>
    <t>54.1522177956484</t>
  </si>
  <si>
    <t>ФГБУ санаторий им С.Т.Аксакова, Белебеевский район, с.Аксаково, ул.Садовая 1 (досуговый центр)</t>
  </si>
  <si>
    <t>22882</t>
  </si>
  <si>
    <t>ООО Агропромышленная компания "Весна"</t>
  </si>
  <si>
    <t>Белебеевский район, город Белебей, улица им М.Г. Амирова, 8</t>
  </si>
  <si>
    <t>ООО Агропромышленная компания "Весна", Белебеевский район, с.Аксаково, ул.Садовая, 51</t>
  </si>
  <si>
    <t>54.0151914218076</t>
  </si>
  <si>
    <t>54.1510000585005</t>
  </si>
  <si>
    <t>22886</t>
  </si>
  <si>
    <t>53.9074753557959</t>
  </si>
  <si>
    <t>53.9332418271852</t>
  </si>
  <si>
    <t>23415</t>
  </si>
  <si>
    <t>Белебеевский район, р.п.Приютово, ул. Первомайская, д.20</t>
  </si>
  <si>
    <t>53.9067538</t>
  </si>
  <si>
    <t>53.9275701</t>
  </si>
  <si>
    <t>23418</t>
  </si>
  <si>
    <t>23426</t>
  </si>
  <si>
    <t>ООО «Агроторг», м-н «Пятерочка»,, Белебеевский район, р.п.Приютово, ул.Парамонова, д.7/1</t>
  </si>
  <si>
    <t>53.9038420372534</t>
  </si>
  <si>
    <t>53.9306932373118</t>
  </si>
  <si>
    <t>ООО «Агроторг», м-н «Пятерочка»,, Белебеевский район, р.п.Приютово, ул. Карла Маркса, д.16</t>
  </si>
  <si>
    <t>ООО «Агроторг», м-н «Пятерочка»,, Белебеевский район, р.п.Приютово, ул. Магистральная, д.15</t>
  </si>
  <si>
    <t>53.9019665</t>
  </si>
  <si>
    <t>53.9279865</t>
  </si>
  <si>
    <t>23435</t>
  </si>
  <si>
    <t>23439</t>
  </si>
  <si>
    <t>53.8971074448622</t>
  </si>
  <si>
    <t>53.9302633456294</t>
  </si>
  <si>
    <t>ООО «Агроторг», м-н «Пятерочка», Белебеевский район, р.п.Приютово, ул. Вокзальная, д.1</t>
  </si>
  <si>
    <t>23427</t>
  </si>
  <si>
    <t>53.9038766</t>
  </si>
  <si>
    <t>53.9296914</t>
  </si>
  <si>
    <t>Гаражный потребительский кооператив "Старт"</t>
  </si>
  <si>
    <t>Белебеевский район, р.п. Приютово, ул. Ленина</t>
  </si>
  <si>
    <t>Гаражный потребительский кооператив "Старт", Белебеевский район, р.п. Приютово, ул. Ленина</t>
  </si>
  <si>
    <t>23432</t>
  </si>
  <si>
    <t>53.9019350059241</t>
  </si>
  <si>
    <t>53.9180807148406</t>
  </si>
  <si>
    <t>6,5х1,3</t>
  </si>
  <si>
    <t>23434</t>
  </si>
  <si>
    <t>МБУ физкультурно-спортивной направленности "Центр физической культуры и спорта р.п.Приютово", Белебеевский район, р.п.Приютово, ул. Ленина, д.7 (стадион)</t>
  </si>
  <si>
    <t>МБУ физкультурно-спортивной направленности "Центр физической культуры и спорта р.п.Приютово", Белебеевский район, р.п.Приютово, ул. Первомайская, д.20</t>
  </si>
  <si>
    <t>53.9029392552552</t>
  </si>
  <si>
    <t>53.9231796885792</t>
  </si>
  <si>
    <t>53.898139466329</t>
  </si>
  <si>
    <t>53.926147110609</t>
  </si>
  <si>
    <t>23438</t>
  </si>
  <si>
    <t>53.8889278237659</t>
  </si>
  <si>
    <t>53.9289370873069</t>
  </si>
  <si>
    <t>23443</t>
  </si>
  <si>
    <t>АО "Башкирские вторичные металлы" Приютовский участок</t>
  </si>
  <si>
    <t>АО "Башкирские вторичные металлы" Приютовский участок, Белебеевский район, р.п. Приютово, ул. Комсомольская, д.21</t>
  </si>
  <si>
    <t>Республика Башкортостан, г.Уфа, ул.Трамвайная, 10</t>
  </si>
  <si>
    <t xml:space="preserve"> г. Москва, Загородное шоссе, д.1, корпус 1</t>
  </si>
  <si>
    <t>ООО интернет компания «Сибинтек»</t>
  </si>
  <si>
    <t>1027700251314/7708119944</t>
  </si>
  <si>
    <t>ООО интернет компания «Сибинтек», Белебеевский район, р.п.Приютово, ул.Комсомольская</t>
  </si>
  <si>
    <t>53.8875589754003</t>
  </si>
  <si>
    <t>53.9329681649746</t>
  </si>
  <si>
    <t>23445</t>
  </si>
  <si>
    <t>"Башнефтехим", Приютовский ф-л НОУ профессионального образования Уфимский учебный комбинат, Белебеевский район, р.п.Приютово, ул.Комсомольская, 15</t>
  </si>
  <si>
    <t>Автономная некомерческая организация дополнительного профессионального образования Уфимский учебный центр "Башнефтехим"</t>
  </si>
  <si>
    <t>1170280060015/0277923288</t>
  </si>
  <si>
    <t>Республика Башкортостан, г.Уфа, ул.Ульяновых, 65</t>
  </si>
  <si>
    <t>23446</t>
  </si>
  <si>
    <t>23447</t>
  </si>
  <si>
    <t>53.8882122562979</t>
  </si>
  <si>
    <t>53.9331695782484</t>
  </si>
  <si>
    <t>МБУ физкультурно-спортивной напрвленности "Центр физической культуры и спорта р.п.Приютово", Белебеевский район, р.п.Приютово, ул. Комсомольская, д.13 (спортзал)</t>
  </si>
  <si>
    <t>ОАО "Российские Железные Дороги"</t>
  </si>
  <si>
    <t>г.Москва, ул.Басманная Нов., д.2</t>
  </si>
  <si>
    <t>53.8898418477637</t>
  </si>
  <si>
    <t>53.9271526811204</t>
  </si>
  <si>
    <t>Тяговая подстанция "Приютово" Куйбышевской ЖД - филиала ОАО "Российские Железные Дороги", Белебеевский район, ул.Комсомольская</t>
  </si>
  <si>
    <t>23441</t>
  </si>
  <si>
    <t>1047740000021/7740000100</t>
  </si>
  <si>
    <t>53.9258</t>
  </si>
  <si>
    <t>53.985835</t>
  </si>
  <si>
    <t>23576</t>
  </si>
  <si>
    <t>53.9065995544011</t>
  </si>
  <si>
    <t>53.9442628804411</t>
  </si>
  <si>
    <t>ООО "Башкирские распределительные электрические сети"  ПО «Белебеевские ЭС»</t>
  </si>
  <si>
    <t>Республика Башкортостан, г. Уфа, ул. Комсомольская, 126</t>
  </si>
  <si>
    <t>ООО "Башкирские распределительные электрические сети"  ПО «Белебеевские ЭС», Белебеевский район, с.Аксаково, ул.Пограничная, 7</t>
  </si>
  <si>
    <t>Соц. Объект</t>
  </si>
  <si>
    <t>Юр. Лицо</t>
  </si>
  <si>
    <t>Филиал МАОУ средняя общеобразовательная школа № 5 рп Приютово МР БР РБ, р.п. Приютово, ул. Свердлова, д.5</t>
  </si>
  <si>
    <t>Филиал МАОУ средняя общеобразовательная школа № 5 рп Приютово - средняя общеобразовательная школа № 4 рп Приютово МР БР РБ, р.п. Приютово, ул. Школьная, д.3</t>
  </si>
  <si>
    <t>3,6х1,2х1,5</t>
  </si>
  <si>
    <t>ООО "Башнефть - Петротест"</t>
  </si>
  <si>
    <t>ООО "Башнефть - Петротест", Белебеевский район, р.п. Приютово, ул.Карла Маркса, 10А</t>
  </si>
  <si>
    <t>1110280059977/0274161458</t>
  </si>
  <si>
    <t>53.903147265505</t>
  </si>
  <si>
    <t>53.9343351238157</t>
  </si>
  <si>
    <t>РБ, г.Уфа, ул.Карла Маркса, д. 20 эт. 4</t>
  </si>
  <si>
    <t>304550719300122/550200312098</t>
  </si>
  <si>
    <t>Белебеевский р-н, рп Приютово, ул Советская, д 3</t>
  </si>
  <si>
    <t>ИП Латынцева, м-н Санди</t>
  </si>
  <si>
    <t>ИП Латынцева, м-н Санди, Белебеевский р-н, рп Приютово, ул Советская, д 3</t>
  </si>
  <si>
    <t>53.8944070511926</t>
  </si>
  <si>
    <t>53.936196876478</t>
  </si>
  <si>
    <t>2,6х1,3х1,3</t>
  </si>
  <si>
    <t>Организация ф-л Октябрьский АО "СГ-ТРАНС"</t>
  </si>
  <si>
    <t>РБ, г.Уфа, ул. Новосибирская, д.2 корпус 4</t>
  </si>
  <si>
    <t>РБ, г. Октябрьский, ул.Гафури,75А</t>
  </si>
  <si>
    <t>Организация ф-л Октябрьский АО "СГ-ТРАНС", р.п.Приютово</t>
  </si>
  <si>
    <t>3,9х1,3х1,3</t>
  </si>
  <si>
    <t>ООО "Башнефть-Логистика"</t>
  </si>
  <si>
    <t>Республика Башкортостан, г.Нефтекамск, ул.Техснабовская, д.5</t>
  </si>
  <si>
    <t>1030203263694/0264022409</t>
  </si>
  <si>
    <t>ООО "Башнефть-Логистика", Белебеевский район, р.п.Приютово, ул.Комсомольская, д.1</t>
  </si>
  <si>
    <t>СП Анновский сельсовет</t>
  </si>
  <si>
    <t>СП Донской сельсовет</t>
  </si>
  <si>
    <t>МАОУ основная общеобразовательная школа имени Героя Советского Союза В.Ф. Тарасенко д. Шаровка МР БР РБ, Белебеевский район, д. Пахарь, ул. Школьная, д.1а (филиал)</t>
  </si>
  <si>
    <t>объект капитального строительства</t>
  </si>
  <si>
    <t xml:space="preserve">МАОУ средняя общеобразовательная школа   с.Ермолкино МР БР РБ, Белебеевский район, с.Ермолкино, ул. Ленина, д.47
</t>
  </si>
  <si>
    <t xml:space="preserve">МАОУ средняя общеобразовательная школа  с.Знаменка МР БР РБ, Белебеевский район, с.Знаменка, ул. Заводская, д.22
</t>
  </si>
  <si>
    <t>СП Знаменский сельсовет</t>
  </si>
  <si>
    <t>СП Ермолкинский сельсовет</t>
  </si>
  <si>
    <t>СП Максим-Горьковский сельсовет</t>
  </si>
  <si>
    <t>53.9920113684891</t>
  </si>
  <si>
    <t>54.3265473470092</t>
  </si>
  <si>
    <t>53.9961474782069</t>
  </si>
  <si>
    <t>54.3336119502783</t>
  </si>
  <si>
    <t>СП Малиновский сельсовет</t>
  </si>
  <si>
    <t>СП Метевбашевский сельсовет</t>
  </si>
  <si>
    <t>СП Рассветовский сельсовет</t>
  </si>
  <si>
    <t>54.0910807702224</t>
  </si>
  <si>
    <t>54.0715148770073</t>
  </si>
  <si>
    <t>54.1029607055659</t>
  </si>
  <si>
    <t>54.0281478944714</t>
  </si>
  <si>
    <t>54.1008775342089</t>
  </si>
  <si>
    <t>54.0222442335814</t>
  </si>
  <si>
    <t>54.0452232362457</t>
  </si>
  <si>
    <t>53.9847789358266</t>
  </si>
  <si>
    <t>54.0457779482901</t>
  </si>
  <si>
    <t>53.9908114544284</t>
  </si>
  <si>
    <t>54.0429516612964</t>
  </si>
  <si>
    <t>53.9852001446191</t>
  </si>
  <si>
    <t>54.0964364703029</t>
  </si>
  <si>
    <t>53.9033059402677</t>
  </si>
  <si>
    <t>СП Старосеменкинский сельсовет</t>
  </si>
  <si>
    <t xml:space="preserve">МАОУ основная общеобразовательная школа с.Старосеменкино МР БР РБ, Белебеевский район, с. Старосеменкино, ул. Школьная, д.28
</t>
  </si>
  <si>
    <t>СП Шаровский сельсовет</t>
  </si>
  <si>
    <t>СП Усень-Ивановский сельсовет</t>
  </si>
  <si>
    <t>ГП Приютовский поссовет</t>
  </si>
  <si>
    <t>СП Аксаковский сельсовет</t>
  </si>
  <si>
    <t>Волков Александр Сергеевич</t>
  </si>
  <si>
    <t>номер площадки в системе "ТКО - Башкортостан"</t>
  </si>
  <si>
    <t>Часть 1</t>
  </si>
  <si>
    <t>Заместитель главы Администрации                                                                                              Гумеров Н.К.</t>
  </si>
  <si>
    <t>Часть 2</t>
  </si>
  <si>
    <t xml:space="preserve">сетка </t>
  </si>
  <si>
    <t>№КП в ТКО-Башкортостан</t>
  </si>
  <si>
    <t>д.Подлесное, ул.Центральная, д.11</t>
  </si>
  <si>
    <t>Сельское поселение Донской сельсовет муниципального района Белебеевский район Республики Башкортостан ОГРН/ИНН 1020201582070/0209000838Белебеевский район, д.Пахарь, ул.Комсомольская,д.17</t>
  </si>
  <si>
    <t>д.Подлесное, ул.Центральная, д.37А</t>
  </si>
  <si>
    <t>д.Подлесное, ул.Центральная, д.85</t>
  </si>
  <si>
    <t>д.Сиушка,ул.Центральная, д.19</t>
  </si>
  <si>
    <t>д.Сиушка,ул.Центральная, д.43</t>
  </si>
  <si>
    <t>д.Анненково,ул.Центральная, д.12</t>
  </si>
  <si>
    <t>д.Пахарь,ул.Шоссейная, д.2</t>
  </si>
  <si>
    <t>д.Пахарь,ул.Комсомольская, д.20</t>
  </si>
  <si>
    <t>д.Пахарь,ул.Заречная, д.41</t>
  </si>
  <si>
    <t>д.Пахарь,ул.Заречная, д.13</t>
  </si>
  <si>
    <t>д.Казанлытамак, ул.Центральная, д.16</t>
  </si>
  <si>
    <t>д.Казанлытамак, ул.Центральная, д.48(д.33)</t>
  </si>
  <si>
    <t>д.разъезд Максютово, ул.Центральная, д.1</t>
  </si>
  <si>
    <t>д.Пахарь,ул.Шоссейная, д.13</t>
  </si>
  <si>
    <r>
      <t>Приложение № 1 к постановлению администрации сельского поселения Донской сельсовет МР БР РБ № 62</t>
    </r>
    <r>
      <rPr>
        <sz val="14"/>
        <color rgb="FFFF0000"/>
        <rFont val="Times New Roman"/>
        <family val="1"/>
        <charset val="204"/>
      </rPr>
      <t xml:space="preserve"> от 15.10.2021г.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</si>
</sst>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u/>
      <sz val="5.5"/>
      <color theme="10"/>
      <name val="Calibri"/>
      <family val="2"/>
      <charset val="204"/>
    </font>
    <font>
      <u/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11" fillId="3" borderId="0">
      <alignment horizontal="center"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</cellStyleXfs>
  <cellXfs count="80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 applyProtection="1">
      <alignment horizontal="right" vertical="top" wrapText="1"/>
    </xf>
    <xf numFmtId="0" fontId="2" fillId="0" borderId="1" xfId="8" applyNumberFormat="1" applyFont="1" applyFill="1" applyBorder="1" applyAlignment="1" applyProtection="1">
      <alignment horizontal="righ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7" applyFont="1" applyFill="1" applyAlignment="1" applyProtection="1">
      <alignment horizontal="center" vertical="top" wrapText="1"/>
    </xf>
    <xf numFmtId="49" fontId="2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6" xfId="0" applyNumberFormat="1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right" vertical="top" wrapText="1"/>
    </xf>
    <xf numFmtId="2" fontId="2" fillId="0" borderId="5" xfId="0" applyNumberFormat="1" applyFont="1" applyFill="1" applyBorder="1" applyAlignment="1">
      <alignment horizontal="right" vertical="top" wrapText="1"/>
    </xf>
    <xf numFmtId="0" fontId="2" fillId="0" borderId="5" xfId="8" applyNumberFormat="1" applyFont="1" applyFill="1" applyBorder="1" applyAlignment="1" applyProtection="1">
      <alignment horizontal="right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right" vertical="top" wrapText="1"/>
    </xf>
    <xf numFmtId="2" fontId="2" fillId="0" borderId="6" xfId="0" applyNumberFormat="1" applyFont="1" applyFill="1" applyBorder="1" applyAlignment="1">
      <alignment horizontal="right" vertical="top" wrapText="1"/>
    </xf>
    <xf numFmtId="0" fontId="2" fillId="0" borderId="6" xfId="0" applyNumberFormat="1" applyFont="1" applyFill="1" applyBorder="1" applyAlignment="1" applyProtection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7" fillId="0" borderId="1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1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</cellXfs>
  <cellStyles count="23">
    <cellStyle name="Excel Built-in Normal" xfId="1"/>
    <cellStyle name="Excel Built-in Normal 1" xfId="2"/>
    <cellStyle name="Excel Built-in Normal 1 1" xfId="3"/>
    <cellStyle name="S0" xfId="4"/>
    <cellStyle name="S4" xfId="5"/>
    <cellStyle name="S5" xfId="6"/>
    <cellStyle name="Гиперссылка" xfId="7" builtinId="8"/>
    <cellStyle name="Обычный" xfId="0" builtinId="0"/>
    <cellStyle name="Обычный 2" xfId="8"/>
    <cellStyle name="Обычный 2 10" xfId="9"/>
    <cellStyle name="Обычный 2 11" xfId="10"/>
    <cellStyle name="Обычный 2 2" xfId="11"/>
    <cellStyle name="Обычный 2 3" xfId="12"/>
    <cellStyle name="Обычный 2 4" xfId="13"/>
    <cellStyle name="Обычный 2 5" xfId="14"/>
    <cellStyle name="Обычный 2 6" xfId="15"/>
    <cellStyle name="Обычный 2 7" xfId="16"/>
    <cellStyle name="Обычный 2 8" xfId="17"/>
    <cellStyle name="Обычный 2 9" xfId="18"/>
    <cellStyle name="Обычный 3" xfId="19"/>
    <cellStyle name="Обычный 3 2" xfId="20"/>
    <cellStyle name="Обычный 4" xfId="21"/>
    <cellStyle name="Обычный 5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ko.bashkortostan.ru/issues/1662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ko.bashkortostan.ru/issues/20074" TargetMode="External"/><Relationship Id="rId1" Type="http://schemas.openxmlformats.org/officeDocument/2006/relationships/hyperlink" Target="http://tko.bashkortostan.ru/issues/16503" TargetMode="External"/><Relationship Id="rId6" Type="http://schemas.openxmlformats.org/officeDocument/2006/relationships/hyperlink" Target="http://tko.bashkortostan.ru/issues/16407" TargetMode="External"/><Relationship Id="rId5" Type="http://schemas.openxmlformats.org/officeDocument/2006/relationships/hyperlink" Target="http://tko.bashkortostan.ru/issues/16552" TargetMode="External"/><Relationship Id="rId4" Type="http://schemas.openxmlformats.org/officeDocument/2006/relationships/hyperlink" Target="http://tko.bashkortostan.ru/issues/16567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tko.bashkortostan.ru/issues/24051" TargetMode="External"/><Relationship Id="rId18" Type="http://schemas.openxmlformats.org/officeDocument/2006/relationships/hyperlink" Target="http://tko.bashkortostan.ru/issues/23429" TargetMode="External"/><Relationship Id="rId26" Type="http://schemas.openxmlformats.org/officeDocument/2006/relationships/hyperlink" Target="http://tko.bashkortostan.ru/issues/23450" TargetMode="External"/><Relationship Id="rId39" Type="http://schemas.openxmlformats.org/officeDocument/2006/relationships/hyperlink" Target="http://tko.bashkortostan.ru/issues/23578" TargetMode="External"/><Relationship Id="rId21" Type="http://schemas.openxmlformats.org/officeDocument/2006/relationships/hyperlink" Target="http://tko.bashkortostan.ru/issues/23208" TargetMode="External"/><Relationship Id="rId34" Type="http://schemas.openxmlformats.org/officeDocument/2006/relationships/hyperlink" Target="http://tko.bashkortostan.ru/issues/23444" TargetMode="External"/><Relationship Id="rId42" Type="http://schemas.openxmlformats.org/officeDocument/2006/relationships/hyperlink" Target="http://tko.bashkortostan.ru/issues/22895" TargetMode="External"/><Relationship Id="rId47" Type="http://schemas.openxmlformats.org/officeDocument/2006/relationships/hyperlink" Target="http://tko.bashkortostan.ru/issues/22875" TargetMode="External"/><Relationship Id="rId50" Type="http://schemas.openxmlformats.org/officeDocument/2006/relationships/hyperlink" Target="http://tko.bashkortostan.ru/issues/22879" TargetMode="External"/><Relationship Id="rId55" Type="http://schemas.openxmlformats.org/officeDocument/2006/relationships/hyperlink" Target="http://tko.bashkortostan.ru/issues/22882" TargetMode="External"/><Relationship Id="rId63" Type="http://schemas.openxmlformats.org/officeDocument/2006/relationships/hyperlink" Target="http://tko.bashkortostan.ru/issues/23432" TargetMode="External"/><Relationship Id="rId68" Type="http://schemas.openxmlformats.org/officeDocument/2006/relationships/hyperlink" Target="http://tko.bashkortostan.ru/issues/23446" TargetMode="External"/><Relationship Id="rId7" Type="http://schemas.openxmlformats.org/officeDocument/2006/relationships/hyperlink" Target="http://tko.bashkortostan.ru/issues/24074" TargetMode="External"/><Relationship Id="rId71" Type="http://schemas.openxmlformats.org/officeDocument/2006/relationships/hyperlink" Target="http://tko.bashkortostan.ru/issues/23576" TargetMode="External"/><Relationship Id="rId2" Type="http://schemas.openxmlformats.org/officeDocument/2006/relationships/hyperlink" Target="http://tko.bashkortostan.ru/issues/24094" TargetMode="External"/><Relationship Id="rId16" Type="http://schemas.openxmlformats.org/officeDocument/2006/relationships/hyperlink" Target="http://tko.bashkortostan.ru/issues/23466" TargetMode="External"/><Relationship Id="rId29" Type="http://schemas.openxmlformats.org/officeDocument/2006/relationships/hyperlink" Target="http://tko.bashkortostan.ru/issues/23423" TargetMode="External"/><Relationship Id="rId11" Type="http://schemas.openxmlformats.org/officeDocument/2006/relationships/hyperlink" Target="http://tko.bashkortostan.ru/issues/24067" TargetMode="External"/><Relationship Id="rId24" Type="http://schemas.openxmlformats.org/officeDocument/2006/relationships/hyperlink" Target="http://tko.bashkortostan.ru/issues/23559" TargetMode="External"/><Relationship Id="rId32" Type="http://schemas.openxmlformats.org/officeDocument/2006/relationships/hyperlink" Target="http://tko.bashkortostan.ru/issues/22888" TargetMode="External"/><Relationship Id="rId37" Type="http://schemas.openxmlformats.org/officeDocument/2006/relationships/hyperlink" Target="http://tko.bashkortostan.ru/issues/23420" TargetMode="External"/><Relationship Id="rId40" Type="http://schemas.openxmlformats.org/officeDocument/2006/relationships/hyperlink" Target="http://tko.bashkortostan.ru/issues/23422" TargetMode="External"/><Relationship Id="rId45" Type="http://schemas.openxmlformats.org/officeDocument/2006/relationships/hyperlink" Target="http://tko.bashkortostan.ru/issues/23542" TargetMode="External"/><Relationship Id="rId53" Type="http://schemas.openxmlformats.org/officeDocument/2006/relationships/hyperlink" Target="http://tko.bashkortostan.ru/issues/22885" TargetMode="External"/><Relationship Id="rId58" Type="http://schemas.openxmlformats.org/officeDocument/2006/relationships/hyperlink" Target="http://tko.bashkortostan.ru/issues/23418" TargetMode="External"/><Relationship Id="rId66" Type="http://schemas.openxmlformats.org/officeDocument/2006/relationships/hyperlink" Target="http://tko.bashkortostan.ru/issues/23443" TargetMode="External"/><Relationship Id="rId5" Type="http://schemas.openxmlformats.org/officeDocument/2006/relationships/hyperlink" Target="http://tko.bashkortostan.ru/issues/24076" TargetMode="External"/><Relationship Id="rId15" Type="http://schemas.openxmlformats.org/officeDocument/2006/relationships/hyperlink" Target="http://tko.bashkortostan.ru/issues/23472" TargetMode="External"/><Relationship Id="rId23" Type="http://schemas.openxmlformats.org/officeDocument/2006/relationships/hyperlink" Target="http://tko.bashkortostan.ru/issues/23565" TargetMode="External"/><Relationship Id="rId28" Type="http://schemas.openxmlformats.org/officeDocument/2006/relationships/hyperlink" Target="http://tko.bashkortostan.ru/issues/23436" TargetMode="External"/><Relationship Id="rId36" Type="http://schemas.openxmlformats.org/officeDocument/2006/relationships/hyperlink" Target="http://tko.bashkortostan.ru/issues/23419" TargetMode="External"/><Relationship Id="rId49" Type="http://schemas.openxmlformats.org/officeDocument/2006/relationships/hyperlink" Target="http://tko.bashkortostan.ru/issues/22880" TargetMode="External"/><Relationship Id="rId57" Type="http://schemas.openxmlformats.org/officeDocument/2006/relationships/hyperlink" Target="http://tko.bashkortostan.ru/issues/23415" TargetMode="External"/><Relationship Id="rId61" Type="http://schemas.openxmlformats.org/officeDocument/2006/relationships/hyperlink" Target="http://tko.bashkortostan.ru/issues/23439" TargetMode="External"/><Relationship Id="rId10" Type="http://schemas.openxmlformats.org/officeDocument/2006/relationships/hyperlink" Target="http://tko.bashkortostan.ru/issues/24068" TargetMode="External"/><Relationship Id="rId19" Type="http://schemas.openxmlformats.org/officeDocument/2006/relationships/hyperlink" Target="http://tko.bashkortostan.ru/issues/24710" TargetMode="External"/><Relationship Id="rId31" Type="http://schemas.openxmlformats.org/officeDocument/2006/relationships/hyperlink" Target="http://tko.bashkortostan.ru/issues/23413" TargetMode="External"/><Relationship Id="rId44" Type="http://schemas.openxmlformats.org/officeDocument/2006/relationships/hyperlink" Target="http://tko.bashkortostan.ru/issues/22918" TargetMode="External"/><Relationship Id="rId52" Type="http://schemas.openxmlformats.org/officeDocument/2006/relationships/hyperlink" Target="http://tko.bashkortostan.ru/issues/22876" TargetMode="External"/><Relationship Id="rId60" Type="http://schemas.openxmlformats.org/officeDocument/2006/relationships/hyperlink" Target="http://tko.bashkortostan.ru/issues/23435" TargetMode="External"/><Relationship Id="rId65" Type="http://schemas.openxmlformats.org/officeDocument/2006/relationships/hyperlink" Target="http://tko.bashkortostan.ru/issues/23438" TargetMode="External"/><Relationship Id="rId73" Type="http://schemas.openxmlformats.org/officeDocument/2006/relationships/printerSettings" Target="../printerSettings/printerSettings2.bin"/><Relationship Id="rId4" Type="http://schemas.openxmlformats.org/officeDocument/2006/relationships/hyperlink" Target="http://tko.bashkortostan.ru/issues/24092" TargetMode="External"/><Relationship Id="rId9" Type="http://schemas.openxmlformats.org/officeDocument/2006/relationships/hyperlink" Target="http://tko.bashkortostan.ru/issues/24069" TargetMode="External"/><Relationship Id="rId14" Type="http://schemas.openxmlformats.org/officeDocument/2006/relationships/hyperlink" Target="http://tko.bashkortostan.ru/issues/24049" TargetMode="External"/><Relationship Id="rId22" Type="http://schemas.openxmlformats.org/officeDocument/2006/relationships/hyperlink" Target="http://tko.bashkortostan.ru/issues/23572" TargetMode="External"/><Relationship Id="rId27" Type="http://schemas.openxmlformats.org/officeDocument/2006/relationships/hyperlink" Target="http://tko.bashkortostan.ru/issues/23437" TargetMode="External"/><Relationship Id="rId30" Type="http://schemas.openxmlformats.org/officeDocument/2006/relationships/hyperlink" Target="http://tko.bashkortostan.ru/issues/23416" TargetMode="External"/><Relationship Id="rId35" Type="http://schemas.openxmlformats.org/officeDocument/2006/relationships/hyperlink" Target="http://tko.bashkortostan.ru/issues/23412" TargetMode="External"/><Relationship Id="rId43" Type="http://schemas.openxmlformats.org/officeDocument/2006/relationships/hyperlink" Target="http://tko.bashkortostan.ru/issues/22890" TargetMode="External"/><Relationship Id="rId48" Type="http://schemas.openxmlformats.org/officeDocument/2006/relationships/hyperlink" Target="http://tko.bashkortostan.ru/issues/22881" TargetMode="External"/><Relationship Id="rId56" Type="http://schemas.openxmlformats.org/officeDocument/2006/relationships/hyperlink" Target="http://tko.bashkortostan.ru/issues/22886" TargetMode="External"/><Relationship Id="rId64" Type="http://schemas.openxmlformats.org/officeDocument/2006/relationships/hyperlink" Target="http://tko.bashkortostan.ru/issues/23434" TargetMode="External"/><Relationship Id="rId69" Type="http://schemas.openxmlformats.org/officeDocument/2006/relationships/hyperlink" Target="http://tko.bashkortostan.ru/issues/23447" TargetMode="External"/><Relationship Id="rId8" Type="http://schemas.openxmlformats.org/officeDocument/2006/relationships/hyperlink" Target="http://tko.bashkortostan.ru/issues/24071" TargetMode="External"/><Relationship Id="rId51" Type="http://schemas.openxmlformats.org/officeDocument/2006/relationships/hyperlink" Target="http://tko.bashkortostan.ru/issues/22877" TargetMode="External"/><Relationship Id="rId72" Type="http://schemas.openxmlformats.org/officeDocument/2006/relationships/hyperlink" Target="http://tko.bashkortostan.ru/issues/22918" TargetMode="External"/><Relationship Id="rId3" Type="http://schemas.openxmlformats.org/officeDocument/2006/relationships/hyperlink" Target="http://tko.bashkortostan.ru/issues/24093" TargetMode="External"/><Relationship Id="rId12" Type="http://schemas.openxmlformats.org/officeDocument/2006/relationships/hyperlink" Target="http://tko.bashkortostan.ru/issues/24053" TargetMode="External"/><Relationship Id="rId17" Type="http://schemas.openxmlformats.org/officeDocument/2006/relationships/hyperlink" Target="http://tko.bashkortostan.ru/issues/23430" TargetMode="External"/><Relationship Id="rId25" Type="http://schemas.openxmlformats.org/officeDocument/2006/relationships/hyperlink" Target="http://tko.bashkortostan.ru/issues/23547" TargetMode="External"/><Relationship Id="rId33" Type="http://schemas.openxmlformats.org/officeDocument/2006/relationships/hyperlink" Target="http://tko.bashkortostan.ru/issues/22889" TargetMode="External"/><Relationship Id="rId38" Type="http://schemas.openxmlformats.org/officeDocument/2006/relationships/hyperlink" Target="http://tko.bashkortostan.ru/issues/23414" TargetMode="External"/><Relationship Id="rId46" Type="http://schemas.openxmlformats.org/officeDocument/2006/relationships/hyperlink" Target="http://tko.bashkortostan.ru/issues/23519" TargetMode="External"/><Relationship Id="rId59" Type="http://schemas.openxmlformats.org/officeDocument/2006/relationships/hyperlink" Target="http://tko.bashkortostan.ru/issues/23426" TargetMode="External"/><Relationship Id="rId67" Type="http://schemas.openxmlformats.org/officeDocument/2006/relationships/hyperlink" Target="http://tko.bashkortostan.ru/issues/23445" TargetMode="External"/><Relationship Id="rId20" Type="http://schemas.openxmlformats.org/officeDocument/2006/relationships/hyperlink" Target="http://tko.bashkortostan.ru/issues/24704" TargetMode="External"/><Relationship Id="rId41" Type="http://schemas.openxmlformats.org/officeDocument/2006/relationships/hyperlink" Target="http://tko.bashkortostan.ru/issues/22897" TargetMode="External"/><Relationship Id="rId54" Type="http://schemas.openxmlformats.org/officeDocument/2006/relationships/hyperlink" Target="http://tko.bashkortostan.ru/issues/22887" TargetMode="External"/><Relationship Id="rId62" Type="http://schemas.openxmlformats.org/officeDocument/2006/relationships/hyperlink" Target="http://tko.bashkortostan.ru/issues/23427" TargetMode="External"/><Relationship Id="rId70" Type="http://schemas.openxmlformats.org/officeDocument/2006/relationships/hyperlink" Target="http://tko.bashkortostan.ru/issues/23441" TargetMode="External"/><Relationship Id="rId1" Type="http://schemas.openxmlformats.org/officeDocument/2006/relationships/hyperlink" Target="https://zachestnyibiznes.ru/fl/025507352107" TargetMode="External"/><Relationship Id="rId6" Type="http://schemas.openxmlformats.org/officeDocument/2006/relationships/hyperlink" Target="http://tko.bashkortostan.ru/issues/24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view="pageBreakPreview" zoomScale="60" zoomScaleNormal="60" workbookViewId="0">
      <pane ySplit="6" topLeftCell="A13" activePane="bottomLeft" state="frozen"/>
      <selection activeCell="A6" sqref="A6"/>
      <selection pane="bottomLeft" activeCell="Z15" sqref="Z15"/>
    </sheetView>
  </sheetViews>
  <sheetFormatPr defaultColWidth="9.140625" defaultRowHeight="93.75" customHeight="1" x14ac:dyDescent="0.25"/>
  <cols>
    <col min="1" max="2" width="9.140625" style="4" customWidth="1"/>
    <col min="3" max="3" width="31.85546875" style="4" hidden="1" customWidth="1"/>
    <col min="4" max="4" width="46.5703125" style="12" hidden="1" customWidth="1"/>
    <col min="5" max="5" width="21.42578125" style="12" hidden="1" customWidth="1"/>
    <col min="6" max="6" width="34.42578125" style="12" hidden="1" customWidth="1"/>
    <col min="7" max="7" width="19.42578125" style="12" hidden="1" customWidth="1"/>
    <col min="8" max="8" width="53.28515625" style="12" customWidth="1"/>
    <col min="9" max="9" width="20.28515625" style="10" customWidth="1"/>
    <col min="10" max="10" width="17.28515625" style="10" customWidth="1"/>
    <col min="11" max="12" width="20.42578125" style="10" customWidth="1"/>
    <col min="13" max="14" width="24.42578125" style="10" hidden="1" customWidth="1"/>
    <col min="15" max="15" width="17.140625" style="4" customWidth="1"/>
    <col min="16" max="16" width="16.28515625" style="4" customWidth="1"/>
    <col min="17" max="17" width="13.42578125" style="10" hidden="1" customWidth="1"/>
    <col min="18" max="19" width="13.42578125" style="4" hidden="1" customWidth="1"/>
    <col min="20" max="20" width="0.140625" style="4" customWidth="1"/>
    <col min="21" max="21" width="0.28515625" style="4" hidden="1" customWidth="1"/>
    <col min="22" max="22" width="34.42578125" style="4" customWidth="1"/>
    <col min="23" max="23" width="45.42578125" style="4" customWidth="1"/>
    <col min="24" max="24" width="9.140625" style="4" customWidth="1"/>
    <col min="25" max="16384" width="9.140625" style="4"/>
  </cols>
  <sheetData>
    <row r="1" spans="1:23" ht="85.9" customHeight="1" x14ac:dyDescent="0.25">
      <c r="M1" s="4" t="s">
        <v>445</v>
      </c>
      <c r="W1" s="56" t="s">
        <v>830</v>
      </c>
    </row>
    <row r="2" spans="1:23" ht="15.75" hidden="1" x14ac:dyDescent="0.25">
      <c r="C2" s="4" t="s">
        <v>810</v>
      </c>
      <c r="T2" s="30"/>
    </row>
    <row r="3" spans="1:23" s="24" customFormat="1" ht="58.5" hidden="1" customHeight="1" x14ac:dyDescent="0.25">
      <c r="A3" s="68" t="s">
        <v>0</v>
      </c>
      <c r="B3" s="1"/>
      <c r="C3" s="67" t="s">
        <v>10</v>
      </c>
      <c r="D3" s="67"/>
      <c r="E3" s="67"/>
      <c r="F3" s="67"/>
      <c r="G3" s="67"/>
      <c r="H3" s="67" t="s">
        <v>13</v>
      </c>
      <c r="I3" s="67"/>
      <c r="J3" s="67"/>
      <c r="K3" s="67"/>
      <c r="L3" s="67"/>
      <c r="M3" s="67"/>
      <c r="N3" s="67"/>
      <c r="O3" s="68" t="s">
        <v>2</v>
      </c>
      <c r="P3" s="68"/>
      <c r="Q3" s="68" t="s">
        <v>363</v>
      </c>
      <c r="R3" s="68" t="s">
        <v>3</v>
      </c>
      <c r="S3" s="68"/>
      <c r="T3" s="67" t="s">
        <v>217</v>
      </c>
      <c r="U3" s="67"/>
      <c r="V3" s="67" t="s">
        <v>219</v>
      </c>
      <c r="W3" s="67" t="s">
        <v>220</v>
      </c>
    </row>
    <row r="4" spans="1:23" s="24" customFormat="1" ht="102.6" customHeight="1" x14ac:dyDescent="0.25">
      <c r="A4" s="68"/>
      <c r="B4" s="68" t="s">
        <v>814</v>
      </c>
      <c r="C4" s="68" t="s">
        <v>1</v>
      </c>
      <c r="D4" s="68" t="s">
        <v>9</v>
      </c>
      <c r="E4" s="68" t="s">
        <v>216</v>
      </c>
      <c r="F4" s="68" t="s">
        <v>12</v>
      </c>
      <c r="G4" s="68" t="s">
        <v>11</v>
      </c>
      <c r="H4" s="68" t="s">
        <v>57</v>
      </c>
      <c r="I4" s="68" t="s">
        <v>6</v>
      </c>
      <c r="J4" s="68" t="s">
        <v>7</v>
      </c>
      <c r="K4" s="68" t="s">
        <v>8</v>
      </c>
      <c r="L4" s="68" t="s">
        <v>139</v>
      </c>
      <c r="M4" s="68" t="s">
        <v>27</v>
      </c>
      <c r="N4" s="68" t="s">
        <v>28</v>
      </c>
      <c r="O4" s="68"/>
      <c r="P4" s="68"/>
      <c r="Q4" s="68"/>
      <c r="R4" s="68"/>
      <c r="S4" s="68"/>
      <c r="T4" s="67" t="s">
        <v>775</v>
      </c>
      <c r="U4" s="67" t="s">
        <v>218</v>
      </c>
      <c r="V4" s="67"/>
      <c r="W4" s="67"/>
    </row>
    <row r="5" spans="1:23" s="24" customFormat="1" ht="58.5" customHeigh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7"/>
      <c r="U5" s="67"/>
      <c r="V5" s="67"/>
      <c r="W5" s="67"/>
    </row>
    <row r="6" spans="1:23" s="24" customFormat="1" ht="48.7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5" t="s">
        <v>4</v>
      </c>
      <c r="P6" s="65" t="s">
        <v>5</v>
      </c>
      <c r="Q6" s="68"/>
      <c r="R6" s="65" t="s">
        <v>4</v>
      </c>
      <c r="S6" s="65" t="s">
        <v>5</v>
      </c>
      <c r="T6" s="67"/>
      <c r="U6" s="67"/>
      <c r="V6" s="67"/>
      <c r="W6" s="66" t="s">
        <v>221</v>
      </c>
    </row>
    <row r="7" spans="1:23" s="60" customFormat="1" ht="15.75" x14ac:dyDescent="0.25">
      <c r="A7" s="1">
        <v>1</v>
      </c>
      <c r="B7" s="1">
        <v>2</v>
      </c>
      <c r="C7" s="61">
        <f>A7+1</f>
        <v>2</v>
      </c>
      <c r="D7" s="1">
        <f t="shared" ref="D7:U7" si="0">C7+1</f>
        <v>3</v>
      </c>
      <c r="E7" s="1">
        <f t="shared" si="0"/>
        <v>4</v>
      </c>
      <c r="F7" s="1">
        <f t="shared" si="0"/>
        <v>5</v>
      </c>
      <c r="G7" s="1">
        <f t="shared" si="0"/>
        <v>6</v>
      </c>
      <c r="H7" s="1">
        <v>3</v>
      </c>
      <c r="I7" s="1">
        <v>4</v>
      </c>
      <c r="J7" s="1">
        <f t="shared" si="0"/>
        <v>5</v>
      </c>
      <c r="K7" s="1">
        <f t="shared" si="0"/>
        <v>6</v>
      </c>
      <c r="L7" s="1">
        <f t="shared" si="0"/>
        <v>7</v>
      </c>
      <c r="M7" s="1">
        <f t="shared" si="0"/>
        <v>8</v>
      </c>
      <c r="N7" s="1">
        <f t="shared" si="0"/>
        <v>9</v>
      </c>
      <c r="O7" s="1">
        <v>8</v>
      </c>
      <c r="P7" s="1">
        <v>9</v>
      </c>
      <c r="Q7" s="1">
        <f t="shared" si="0"/>
        <v>10</v>
      </c>
      <c r="R7" s="1">
        <f t="shared" si="0"/>
        <v>11</v>
      </c>
      <c r="S7" s="1">
        <f t="shared" si="0"/>
        <v>12</v>
      </c>
      <c r="T7" s="1">
        <f t="shared" si="0"/>
        <v>13</v>
      </c>
      <c r="U7" s="1">
        <f t="shared" si="0"/>
        <v>14</v>
      </c>
      <c r="V7" s="1">
        <v>10</v>
      </c>
      <c r="W7" s="1">
        <v>11</v>
      </c>
    </row>
    <row r="8" spans="1:23" ht="102" customHeight="1" x14ac:dyDescent="0.25">
      <c r="A8" s="3">
        <v>1</v>
      </c>
      <c r="B8" s="62">
        <v>14637</v>
      </c>
      <c r="C8" s="2" t="s">
        <v>33</v>
      </c>
      <c r="D8" s="17" t="s">
        <v>41</v>
      </c>
      <c r="E8" s="17" t="s">
        <v>235</v>
      </c>
      <c r="F8" s="17" t="s">
        <v>42</v>
      </c>
      <c r="G8" s="17" t="s">
        <v>43</v>
      </c>
      <c r="H8" s="64" t="s">
        <v>815</v>
      </c>
      <c r="I8" s="19" t="s">
        <v>19</v>
      </c>
      <c r="J8" s="19" t="s">
        <v>452</v>
      </c>
      <c r="K8" s="6" t="s">
        <v>458</v>
      </c>
      <c r="L8" s="14">
        <f>1.5*2.8</f>
        <v>4.1999999999999993</v>
      </c>
      <c r="M8" s="63" t="s">
        <v>788</v>
      </c>
      <c r="N8" s="63" t="s">
        <v>789</v>
      </c>
      <c r="O8" s="2">
        <v>1</v>
      </c>
      <c r="P8" s="2">
        <v>1.1000000000000001</v>
      </c>
      <c r="Q8" s="19"/>
      <c r="R8" s="3"/>
      <c r="S8" s="3"/>
      <c r="T8" s="17" t="s">
        <v>366</v>
      </c>
      <c r="U8" s="17" t="s">
        <v>41</v>
      </c>
      <c r="V8" s="2" t="s">
        <v>223</v>
      </c>
      <c r="W8" s="17" t="s">
        <v>816</v>
      </c>
    </row>
    <row r="9" spans="1:23" ht="102" customHeight="1" x14ac:dyDescent="0.25">
      <c r="A9" s="3">
        <v>2</v>
      </c>
      <c r="B9" s="62">
        <v>14648</v>
      </c>
      <c r="C9" s="2"/>
      <c r="D9" s="17"/>
      <c r="E9" s="17"/>
      <c r="F9" s="17"/>
      <c r="G9" s="17"/>
      <c r="H9" s="64" t="s">
        <v>817</v>
      </c>
      <c r="I9" s="19" t="s">
        <v>19</v>
      </c>
      <c r="J9" s="19" t="s">
        <v>452</v>
      </c>
      <c r="K9" s="6" t="s">
        <v>458</v>
      </c>
      <c r="L9" s="14">
        <f t="shared" ref="L9:L15" si="1">1.5*2.8</f>
        <v>4.1999999999999993</v>
      </c>
      <c r="M9" s="63" t="s">
        <v>788</v>
      </c>
      <c r="N9" s="63" t="s">
        <v>789</v>
      </c>
      <c r="O9" s="2">
        <v>2</v>
      </c>
      <c r="P9" s="2">
        <v>1.1000000000000001</v>
      </c>
      <c r="Q9" s="19"/>
      <c r="R9" s="3"/>
      <c r="S9" s="3"/>
      <c r="T9" s="17" t="s">
        <v>366</v>
      </c>
      <c r="U9" s="17" t="s">
        <v>41</v>
      </c>
      <c r="V9" s="2" t="s">
        <v>223</v>
      </c>
      <c r="W9" s="17" t="s">
        <v>816</v>
      </c>
    </row>
    <row r="10" spans="1:23" ht="102" customHeight="1" x14ac:dyDescent="0.25">
      <c r="A10" s="3">
        <v>3</v>
      </c>
      <c r="B10" s="62">
        <v>14661</v>
      </c>
      <c r="C10" s="2"/>
      <c r="D10" s="17"/>
      <c r="E10" s="17"/>
      <c r="F10" s="17"/>
      <c r="G10" s="17"/>
      <c r="H10" s="64" t="s">
        <v>818</v>
      </c>
      <c r="I10" s="19" t="s">
        <v>19</v>
      </c>
      <c r="J10" s="19" t="s">
        <v>452</v>
      </c>
      <c r="K10" s="6" t="s">
        <v>458</v>
      </c>
      <c r="L10" s="14">
        <f t="shared" si="1"/>
        <v>4.1999999999999993</v>
      </c>
      <c r="M10" s="63" t="s">
        <v>788</v>
      </c>
      <c r="N10" s="63" t="s">
        <v>789</v>
      </c>
      <c r="O10" s="2">
        <v>2</v>
      </c>
      <c r="P10" s="2">
        <v>1.1000000000000001</v>
      </c>
      <c r="Q10" s="19"/>
      <c r="R10" s="3"/>
      <c r="S10" s="3"/>
      <c r="T10" s="17" t="s">
        <v>366</v>
      </c>
      <c r="U10" s="17" t="s">
        <v>41</v>
      </c>
      <c r="V10" s="2" t="s">
        <v>223</v>
      </c>
      <c r="W10" s="17" t="s">
        <v>816</v>
      </c>
    </row>
    <row r="11" spans="1:23" ht="102" customHeight="1" x14ac:dyDescent="0.25">
      <c r="A11" s="3">
        <v>4</v>
      </c>
      <c r="B11" s="62">
        <v>14695</v>
      </c>
      <c r="C11" s="2"/>
      <c r="D11" s="17"/>
      <c r="E11" s="17"/>
      <c r="F11" s="17"/>
      <c r="G11" s="17"/>
      <c r="H11" s="64" t="s">
        <v>819</v>
      </c>
      <c r="I11" s="19" t="s">
        <v>19</v>
      </c>
      <c r="J11" s="19" t="s">
        <v>452</v>
      </c>
      <c r="K11" s="6" t="s">
        <v>458</v>
      </c>
      <c r="L11" s="14">
        <f t="shared" si="1"/>
        <v>4.1999999999999993</v>
      </c>
      <c r="M11" s="63" t="s">
        <v>788</v>
      </c>
      <c r="N11" s="63" t="s">
        <v>789</v>
      </c>
      <c r="O11" s="2">
        <v>1</v>
      </c>
      <c r="P11" s="2">
        <v>1.1000000000000001</v>
      </c>
      <c r="Q11" s="19"/>
      <c r="R11" s="3"/>
      <c r="S11" s="3"/>
      <c r="T11" s="17" t="s">
        <v>366</v>
      </c>
      <c r="U11" s="17" t="s">
        <v>41</v>
      </c>
      <c r="V11" s="2" t="s">
        <v>223</v>
      </c>
      <c r="W11" s="17" t="s">
        <v>816</v>
      </c>
    </row>
    <row r="12" spans="1:23" ht="102" customHeight="1" x14ac:dyDescent="0.25">
      <c r="A12" s="3">
        <v>5</v>
      </c>
      <c r="B12" s="62">
        <v>14717</v>
      </c>
      <c r="C12" s="2"/>
      <c r="D12" s="17"/>
      <c r="E12" s="17"/>
      <c r="F12" s="17"/>
      <c r="G12" s="17"/>
      <c r="H12" s="64" t="s">
        <v>820</v>
      </c>
      <c r="I12" s="19" t="s">
        <v>19</v>
      </c>
      <c r="J12" s="19" t="s">
        <v>452</v>
      </c>
      <c r="K12" s="6" t="s">
        <v>458</v>
      </c>
      <c r="L12" s="14">
        <f t="shared" si="1"/>
        <v>4.1999999999999993</v>
      </c>
      <c r="M12" s="63" t="s">
        <v>788</v>
      </c>
      <c r="N12" s="63" t="s">
        <v>789</v>
      </c>
      <c r="O12" s="2">
        <v>1</v>
      </c>
      <c r="P12" s="2">
        <v>1.1000000000000001</v>
      </c>
      <c r="Q12" s="19"/>
      <c r="R12" s="3"/>
      <c r="S12" s="3"/>
      <c r="T12" s="17" t="s">
        <v>366</v>
      </c>
      <c r="U12" s="17" t="s">
        <v>41</v>
      </c>
      <c r="V12" s="2" t="s">
        <v>223</v>
      </c>
      <c r="W12" s="17" t="s">
        <v>816</v>
      </c>
    </row>
    <row r="13" spans="1:23" ht="102" customHeight="1" x14ac:dyDescent="0.25">
      <c r="A13" s="3">
        <v>6</v>
      </c>
      <c r="B13" s="62">
        <v>14784</v>
      </c>
      <c r="C13" s="2"/>
      <c r="D13" s="17"/>
      <c r="E13" s="17"/>
      <c r="F13" s="17"/>
      <c r="G13" s="17"/>
      <c r="H13" s="64" t="s">
        <v>821</v>
      </c>
      <c r="I13" s="19" t="s">
        <v>19</v>
      </c>
      <c r="J13" s="19" t="s">
        <v>452</v>
      </c>
      <c r="K13" s="6" t="s">
        <v>458</v>
      </c>
      <c r="L13" s="14">
        <f t="shared" si="1"/>
        <v>4.1999999999999993</v>
      </c>
      <c r="M13" s="63" t="s">
        <v>788</v>
      </c>
      <c r="N13" s="63" t="s">
        <v>789</v>
      </c>
      <c r="O13" s="2">
        <v>1</v>
      </c>
      <c r="P13" s="2">
        <v>1.1000000000000001</v>
      </c>
      <c r="Q13" s="19"/>
      <c r="R13" s="3"/>
      <c r="S13" s="3"/>
      <c r="T13" s="17" t="s">
        <v>366</v>
      </c>
      <c r="U13" s="17" t="s">
        <v>41</v>
      </c>
      <c r="V13" s="2" t="s">
        <v>223</v>
      </c>
      <c r="W13" s="17" t="s">
        <v>816</v>
      </c>
    </row>
    <row r="14" spans="1:23" ht="102" customHeight="1" x14ac:dyDescent="0.25">
      <c r="A14" s="3">
        <v>7</v>
      </c>
      <c r="B14" s="62">
        <v>14823</v>
      </c>
      <c r="C14" s="2"/>
      <c r="D14" s="17"/>
      <c r="E14" s="17"/>
      <c r="F14" s="17"/>
      <c r="G14" s="17"/>
      <c r="H14" s="64" t="s">
        <v>822</v>
      </c>
      <c r="I14" s="19" t="s">
        <v>19</v>
      </c>
      <c r="J14" s="19" t="s">
        <v>452</v>
      </c>
      <c r="K14" s="6" t="s">
        <v>458</v>
      </c>
      <c r="L14" s="14">
        <f t="shared" si="1"/>
        <v>4.1999999999999993</v>
      </c>
      <c r="M14" s="63" t="s">
        <v>788</v>
      </c>
      <c r="N14" s="63" t="s">
        <v>789</v>
      </c>
      <c r="O14" s="2">
        <v>2</v>
      </c>
      <c r="P14" s="2">
        <v>1.1000000000000001</v>
      </c>
      <c r="Q14" s="19"/>
      <c r="R14" s="3"/>
      <c r="S14" s="3"/>
      <c r="T14" s="17" t="s">
        <v>366</v>
      </c>
      <c r="U14" s="17" t="s">
        <v>41</v>
      </c>
      <c r="V14" s="2" t="s">
        <v>223</v>
      </c>
      <c r="W14" s="17" t="s">
        <v>816</v>
      </c>
    </row>
    <row r="15" spans="1:23" ht="102" customHeight="1" x14ac:dyDescent="0.25">
      <c r="A15" s="3">
        <v>8</v>
      </c>
      <c r="B15" s="62">
        <v>14830</v>
      </c>
      <c r="C15" s="2"/>
      <c r="D15" s="17"/>
      <c r="E15" s="17"/>
      <c r="F15" s="17"/>
      <c r="G15" s="17"/>
      <c r="H15" s="64" t="s">
        <v>823</v>
      </c>
      <c r="I15" s="19" t="s">
        <v>19</v>
      </c>
      <c r="J15" s="19" t="s">
        <v>452</v>
      </c>
      <c r="K15" s="6" t="s">
        <v>458</v>
      </c>
      <c r="L15" s="14">
        <f t="shared" si="1"/>
        <v>4.1999999999999993</v>
      </c>
      <c r="M15" s="63" t="s">
        <v>788</v>
      </c>
      <c r="N15" s="63" t="s">
        <v>789</v>
      </c>
      <c r="O15" s="2">
        <v>2</v>
      </c>
      <c r="P15" s="2">
        <v>1.1000000000000001</v>
      </c>
      <c r="Q15" s="19"/>
      <c r="R15" s="3"/>
      <c r="S15" s="3"/>
      <c r="T15" s="17" t="s">
        <v>366</v>
      </c>
      <c r="U15" s="17" t="s">
        <v>41</v>
      </c>
      <c r="V15" s="2" t="s">
        <v>223</v>
      </c>
      <c r="W15" s="17" t="s">
        <v>816</v>
      </c>
    </row>
    <row r="16" spans="1:23" ht="95.45" customHeight="1" x14ac:dyDescent="0.25">
      <c r="A16" s="3">
        <v>9</v>
      </c>
      <c r="B16" s="62">
        <v>14841</v>
      </c>
      <c r="C16" s="2" t="s">
        <v>33</v>
      </c>
      <c r="D16" s="17" t="s">
        <v>41</v>
      </c>
      <c r="E16" s="17" t="s">
        <v>235</v>
      </c>
      <c r="F16" s="17" t="s">
        <v>42</v>
      </c>
      <c r="G16" s="17" t="s">
        <v>43</v>
      </c>
      <c r="H16" s="64" t="s">
        <v>824</v>
      </c>
      <c r="I16" s="19" t="s">
        <v>19</v>
      </c>
      <c r="J16" s="19" t="s">
        <v>452</v>
      </c>
      <c r="K16" s="6" t="s">
        <v>453</v>
      </c>
      <c r="L16" s="14">
        <f>2*3</f>
        <v>6</v>
      </c>
      <c r="M16" s="63" t="s">
        <v>790</v>
      </c>
      <c r="N16" s="63" t="s">
        <v>791</v>
      </c>
      <c r="O16" s="2">
        <v>2</v>
      </c>
      <c r="P16" s="2">
        <v>1.1000000000000001</v>
      </c>
      <c r="Q16" s="19"/>
      <c r="R16" s="3"/>
      <c r="S16" s="3"/>
      <c r="T16" s="17" t="s">
        <v>366</v>
      </c>
      <c r="U16" s="17" t="s">
        <v>41</v>
      </c>
      <c r="V16" s="2" t="s">
        <v>223</v>
      </c>
      <c r="W16" s="17" t="s">
        <v>816</v>
      </c>
    </row>
    <row r="17" spans="1:23" ht="82.15" customHeight="1" x14ac:dyDescent="0.25">
      <c r="A17" s="3">
        <f>A16+1</f>
        <v>10</v>
      </c>
      <c r="B17" s="62">
        <v>14857</v>
      </c>
      <c r="C17" s="2" t="s">
        <v>33</v>
      </c>
      <c r="D17" s="17" t="s">
        <v>41</v>
      </c>
      <c r="E17" s="17" t="s">
        <v>235</v>
      </c>
      <c r="F17" s="17" t="s">
        <v>42</v>
      </c>
      <c r="G17" s="17" t="s">
        <v>43</v>
      </c>
      <c r="H17" s="64" t="s">
        <v>825</v>
      </c>
      <c r="I17" s="19" t="s">
        <v>19</v>
      </c>
      <c r="J17" s="19" t="s">
        <v>452</v>
      </c>
      <c r="K17" s="6" t="s">
        <v>458</v>
      </c>
      <c r="L17" s="14">
        <f>1.5*2.8</f>
        <v>4.1999999999999993</v>
      </c>
      <c r="M17" s="63" t="s">
        <v>792</v>
      </c>
      <c r="N17" s="63" t="s">
        <v>793</v>
      </c>
      <c r="O17" s="2">
        <v>1</v>
      </c>
      <c r="P17" s="2">
        <v>1.1000000000000001</v>
      </c>
      <c r="Q17" s="19"/>
      <c r="R17" s="3"/>
      <c r="S17" s="3"/>
      <c r="T17" s="17" t="s">
        <v>366</v>
      </c>
      <c r="U17" s="17" t="s">
        <v>41</v>
      </c>
      <c r="V17" s="2" t="s">
        <v>223</v>
      </c>
      <c r="W17" s="17" t="s">
        <v>816</v>
      </c>
    </row>
    <row r="18" spans="1:23" ht="84" customHeight="1" x14ac:dyDescent="0.25">
      <c r="A18" s="3">
        <f>A17+1</f>
        <v>11</v>
      </c>
      <c r="B18" s="62">
        <v>14932</v>
      </c>
      <c r="C18" s="2" t="s">
        <v>33</v>
      </c>
      <c r="D18" s="17" t="s">
        <v>41</v>
      </c>
      <c r="E18" s="17" t="s">
        <v>235</v>
      </c>
      <c r="F18" s="17" t="s">
        <v>42</v>
      </c>
      <c r="G18" s="17" t="s">
        <v>43</v>
      </c>
      <c r="H18" s="64" t="s">
        <v>826</v>
      </c>
      <c r="I18" s="19" t="s">
        <v>19</v>
      </c>
      <c r="J18" s="19" t="s">
        <v>452</v>
      </c>
      <c r="K18" s="6" t="s">
        <v>458</v>
      </c>
      <c r="L18" s="14">
        <f>1.5*2.8</f>
        <v>4.1999999999999993</v>
      </c>
      <c r="M18" s="63" t="s">
        <v>794</v>
      </c>
      <c r="N18" s="63" t="s">
        <v>795</v>
      </c>
      <c r="O18" s="2">
        <v>1</v>
      </c>
      <c r="P18" s="2">
        <v>1.1000000000000001</v>
      </c>
      <c r="Q18" s="19"/>
      <c r="R18" s="3"/>
      <c r="S18" s="3"/>
      <c r="T18" s="17" t="s">
        <v>366</v>
      </c>
      <c r="U18" s="17" t="s">
        <v>41</v>
      </c>
      <c r="V18" s="2" t="s">
        <v>223</v>
      </c>
      <c r="W18" s="17" t="s">
        <v>816</v>
      </c>
    </row>
    <row r="19" spans="1:23" ht="82.15" customHeight="1" x14ac:dyDescent="0.25">
      <c r="A19" s="3">
        <f>A18+1</f>
        <v>12</v>
      </c>
      <c r="B19" s="62">
        <v>14932</v>
      </c>
      <c r="C19" s="2" t="s">
        <v>33</v>
      </c>
      <c r="D19" s="17" t="s">
        <v>41</v>
      </c>
      <c r="E19" s="17" t="s">
        <v>235</v>
      </c>
      <c r="F19" s="17" t="s">
        <v>42</v>
      </c>
      <c r="G19" s="17" t="s">
        <v>43</v>
      </c>
      <c r="H19" s="64" t="s">
        <v>827</v>
      </c>
      <c r="I19" s="19" t="s">
        <v>19</v>
      </c>
      <c r="J19" s="19" t="s">
        <v>452</v>
      </c>
      <c r="K19" s="6" t="s">
        <v>458</v>
      </c>
      <c r="L19" s="14">
        <f>1.5*2.8</f>
        <v>4.1999999999999993</v>
      </c>
      <c r="M19" s="63" t="s">
        <v>796</v>
      </c>
      <c r="N19" s="63" t="s">
        <v>797</v>
      </c>
      <c r="O19" s="2">
        <v>1</v>
      </c>
      <c r="P19" s="2">
        <v>1.1000000000000001</v>
      </c>
      <c r="Q19" s="19"/>
      <c r="R19" s="3"/>
      <c r="S19" s="3"/>
      <c r="T19" s="17" t="s">
        <v>366</v>
      </c>
      <c r="U19" s="17" t="s">
        <v>41</v>
      </c>
      <c r="V19" s="2" t="s">
        <v>223</v>
      </c>
      <c r="W19" s="17" t="s">
        <v>816</v>
      </c>
    </row>
    <row r="20" spans="1:23" ht="82.15" customHeight="1" x14ac:dyDescent="0.25">
      <c r="A20" s="3">
        <f>A19+1</f>
        <v>13</v>
      </c>
      <c r="B20" s="62">
        <v>14983</v>
      </c>
      <c r="C20" s="2" t="s">
        <v>33</v>
      </c>
      <c r="D20" s="17" t="s">
        <v>41</v>
      </c>
      <c r="E20" s="17" t="s">
        <v>235</v>
      </c>
      <c r="F20" s="17" t="s">
        <v>42</v>
      </c>
      <c r="G20" s="17" t="s">
        <v>43</v>
      </c>
      <c r="H20" s="64" t="s">
        <v>828</v>
      </c>
      <c r="I20" s="19" t="s">
        <v>19</v>
      </c>
      <c r="J20" s="19" t="s">
        <v>452</v>
      </c>
      <c r="K20" s="6" t="s">
        <v>458</v>
      </c>
      <c r="L20" s="14">
        <f>1.5*2.8</f>
        <v>4.1999999999999993</v>
      </c>
      <c r="M20" s="63" t="s">
        <v>798</v>
      </c>
      <c r="N20" s="63" t="s">
        <v>799</v>
      </c>
      <c r="O20" s="2">
        <v>1</v>
      </c>
      <c r="P20" s="2">
        <v>1.1000000000000001</v>
      </c>
      <c r="Q20" s="19"/>
      <c r="R20" s="3"/>
      <c r="S20" s="3"/>
      <c r="T20" s="17" t="s">
        <v>366</v>
      </c>
      <c r="U20" s="17" t="s">
        <v>41</v>
      </c>
      <c r="V20" s="2" t="s">
        <v>223</v>
      </c>
      <c r="W20" s="17" t="s">
        <v>816</v>
      </c>
    </row>
    <row r="21" spans="1:23" ht="100.15" customHeight="1" x14ac:dyDescent="0.25">
      <c r="A21" s="3">
        <f>A20+1</f>
        <v>14</v>
      </c>
      <c r="B21" s="62">
        <v>40767</v>
      </c>
      <c r="C21" s="2" t="s">
        <v>33</v>
      </c>
      <c r="D21" s="17" t="s">
        <v>41</v>
      </c>
      <c r="E21" s="17" t="s">
        <v>235</v>
      </c>
      <c r="F21" s="17" t="s">
        <v>42</v>
      </c>
      <c r="G21" s="17" t="s">
        <v>43</v>
      </c>
      <c r="H21" s="64" t="s">
        <v>829</v>
      </c>
      <c r="I21" s="19" t="s">
        <v>813</v>
      </c>
      <c r="J21" s="19" t="s">
        <v>452</v>
      </c>
      <c r="K21" s="6" t="s">
        <v>458</v>
      </c>
      <c r="L21" s="14">
        <f>1.5*2.8</f>
        <v>4.1999999999999993</v>
      </c>
      <c r="M21" s="63" t="s">
        <v>800</v>
      </c>
      <c r="N21" s="63" t="s">
        <v>801</v>
      </c>
      <c r="O21" s="2">
        <v>2</v>
      </c>
      <c r="P21" s="2">
        <v>1.1000000000000001</v>
      </c>
      <c r="Q21" s="19"/>
      <c r="R21" s="3"/>
      <c r="S21" s="3"/>
      <c r="T21" s="17" t="s">
        <v>366</v>
      </c>
      <c r="U21" s="17" t="s">
        <v>41</v>
      </c>
      <c r="V21" s="2" t="s">
        <v>223</v>
      </c>
      <c r="W21" s="17" t="s">
        <v>816</v>
      </c>
    </row>
    <row r="22" spans="1:23" ht="93.75" customHeight="1" x14ac:dyDescent="0.25">
      <c r="W22" s="12"/>
    </row>
    <row r="23" spans="1:23" ht="93.75" customHeight="1" x14ac:dyDescent="0.25">
      <c r="W23" s="12"/>
    </row>
    <row r="24" spans="1:23" ht="93.75" customHeight="1" x14ac:dyDescent="0.25">
      <c r="W24" s="12"/>
    </row>
    <row r="25" spans="1:23" ht="93.75" customHeight="1" x14ac:dyDescent="0.25">
      <c r="W25" s="12"/>
    </row>
    <row r="26" spans="1:23" ht="93.75" customHeight="1" x14ac:dyDescent="0.25">
      <c r="W26" s="12"/>
    </row>
    <row r="27" spans="1:23" ht="93.75" customHeight="1" x14ac:dyDescent="0.25">
      <c r="W27" s="12"/>
    </row>
  </sheetData>
  <mergeCells count="24">
    <mergeCell ref="B4:B6"/>
    <mergeCell ref="T4:T6"/>
    <mergeCell ref="U4:U6"/>
    <mergeCell ref="A3:A6"/>
    <mergeCell ref="C3:G3"/>
    <mergeCell ref="H3:N3"/>
    <mergeCell ref="O3:P5"/>
    <mergeCell ref="T3:U3"/>
    <mergeCell ref="V3:V6"/>
    <mergeCell ref="W3:W5"/>
    <mergeCell ref="C4:C6"/>
    <mergeCell ref="D4:D6"/>
    <mergeCell ref="E4:E6"/>
    <mergeCell ref="F4:F6"/>
    <mergeCell ref="G4:G6"/>
    <mergeCell ref="H4:H6"/>
    <mergeCell ref="I4:I6"/>
    <mergeCell ref="Q3:Q6"/>
    <mergeCell ref="R3:S5"/>
    <mergeCell ref="J4:J6"/>
    <mergeCell ref="K4:K6"/>
    <mergeCell ref="L4:L6"/>
    <mergeCell ref="M4:M6"/>
    <mergeCell ref="N4:N6"/>
  </mergeCells>
  <hyperlinks>
    <hyperlink ref="B17" r:id="rId1" display="16503"/>
    <hyperlink ref="B21" r:id="rId2" display="20074"/>
    <hyperlink ref="B20" r:id="rId3" display="16625"/>
    <hyperlink ref="B19" r:id="rId4" display="16567"/>
    <hyperlink ref="B18" r:id="rId5" display="16552"/>
    <hyperlink ref="B8" r:id="rId6" display="16407"/>
  </hyperlinks>
  <printOptions horizontalCentered="1"/>
  <pageMargins left="0" right="0" top="0" bottom="0" header="0" footer="0"/>
  <pageSetup paperSize="9" scale="50" fitToWidth="100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3"/>
  <sheetViews>
    <sheetView zoomScale="60" zoomScaleNormal="60" workbookViewId="0">
      <pane ySplit="6" topLeftCell="A16" activePane="bottomLeft" state="frozen"/>
      <selection activeCell="A6" sqref="A6"/>
      <selection pane="bottomLeft" sqref="A1:IV65536"/>
    </sheetView>
  </sheetViews>
  <sheetFormatPr defaultColWidth="9.140625" defaultRowHeight="93.75" customHeight="1" x14ac:dyDescent="0.25"/>
  <cols>
    <col min="1" max="1" width="9.140625" style="4" customWidth="1"/>
    <col min="2" max="2" width="9.140625" style="10" customWidth="1"/>
    <col min="3" max="3" width="31.85546875" style="12" customWidth="1"/>
    <col min="4" max="4" width="46.5703125" style="12" customWidth="1"/>
    <col min="5" max="5" width="21.42578125" style="12" customWidth="1"/>
    <col min="6" max="6" width="34.42578125" style="12" customWidth="1"/>
    <col min="7" max="7" width="19.42578125" style="12" customWidth="1"/>
    <col min="8" max="8" width="53.28515625" style="12" customWidth="1"/>
    <col min="9" max="9" width="20.28515625" style="10" customWidth="1"/>
    <col min="10" max="10" width="17.28515625" style="10" customWidth="1"/>
    <col min="11" max="12" width="20.42578125" style="10" customWidth="1"/>
    <col min="13" max="14" width="24.42578125" style="10" customWidth="1"/>
    <col min="15" max="15" width="17.140625" style="10" customWidth="1"/>
    <col min="16" max="16" width="16.85546875" style="10" customWidth="1"/>
    <col min="17" max="17" width="13.42578125" style="10" customWidth="1"/>
    <col min="18" max="19" width="13.42578125" style="4" customWidth="1"/>
    <col min="20" max="20" width="11.28515625" style="4" customWidth="1"/>
    <col min="21" max="21" width="47.42578125" style="4" customWidth="1"/>
    <col min="22" max="22" width="34.42578125" style="4" customWidth="1"/>
    <col min="23" max="23" width="45.42578125" style="4" customWidth="1"/>
    <col min="24" max="24" width="30.42578125" style="4" customWidth="1"/>
    <col min="25" max="25" width="33.28515625" style="4" customWidth="1"/>
    <col min="26" max="27" width="9.140625" style="4" customWidth="1"/>
    <col min="28" max="28" width="10" style="4" customWidth="1"/>
    <col min="29" max="30" width="9.140625" style="4" customWidth="1"/>
    <col min="31" max="16384" width="9.140625" style="4"/>
  </cols>
  <sheetData>
    <row r="1" spans="1:25" ht="93.75" customHeight="1" x14ac:dyDescent="0.25">
      <c r="N1" s="79" t="s">
        <v>445</v>
      </c>
      <c r="O1" s="79"/>
    </row>
    <row r="2" spans="1:25" ht="15.75" x14ac:dyDescent="0.25">
      <c r="C2" s="12" t="s">
        <v>812</v>
      </c>
      <c r="T2" s="30"/>
    </row>
    <row r="3" spans="1:25" s="24" customFormat="1" ht="49.5" customHeight="1" x14ac:dyDescent="0.25">
      <c r="A3" s="68" t="s">
        <v>0</v>
      </c>
      <c r="B3" s="70" t="s">
        <v>809</v>
      </c>
      <c r="C3" s="67" t="s">
        <v>10</v>
      </c>
      <c r="D3" s="67"/>
      <c r="E3" s="67"/>
      <c r="F3" s="67"/>
      <c r="G3" s="67"/>
      <c r="H3" s="74" t="s">
        <v>13</v>
      </c>
      <c r="I3" s="75"/>
      <c r="J3" s="75"/>
      <c r="K3" s="75"/>
      <c r="L3" s="75"/>
      <c r="M3" s="75"/>
      <c r="N3" s="76"/>
      <c r="O3" s="68" t="s">
        <v>2</v>
      </c>
      <c r="P3" s="68"/>
      <c r="Q3" s="70" t="s">
        <v>363</v>
      </c>
      <c r="R3" s="68" t="s">
        <v>3</v>
      </c>
      <c r="S3" s="68"/>
      <c r="T3" s="74" t="s">
        <v>217</v>
      </c>
      <c r="U3" s="76"/>
      <c r="V3" s="77" t="s">
        <v>219</v>
      </c>
      <c r="W3" s="67" t="s">
        <v>220</v>
      </c>
      <c r="X3" s="67"/>
      <c r="Y3" s="67"/>
    </row>
    <row r="4" spans="1:25" s="24" customFormat="1" ht="15.75" x14ac:dyDescent="0.25">
      <c r="A4" s="68"/>
      <c r="B4" s="71"/>
      <c r="C4" s="68" t="s">
        <v>1</v>
      </c>
      <c r="D4" s="68" t="s">
        <v>9</v>
      </c>
      <c r="E4" s="70" t="s">
        <v>216</v>
      </c>
      <c r="F4" s="68" t="s">
        <v>12</v>
      </c>
      <c r="G4" s="68" t="s">
        <v>11</v>
      </c>
      <c r="H4" s="68" t="s">
        <v>57</v>
      </c>
      <c r="I4" s="70" t="s">
        <v>6</v>
      </c>
      <c r="J4" s="68" t="s">
        <v>7</v>
      </c>
      <c r="K4" s="68" t="s">
        <v>8</v>
      </c>
      <c r="L4" s="70" t="s">
        <v>139</v>
      </c>
      <c r="M4" s="68" t="s">
        <v>27</v>
      </c>
      <c r="N4" s="68" t="s">
        <v>28</v>
      </c>
      <c r="O4" s="68"/>
      <c r="P4" s="68"/>
      <c r="Q4" s="71"/>
      <c r="R4" s="68"/>
      <c r="S4" s="68"/>
      <c r="T4" s="67" t="s">
        <v>775</v>
      </c>
      <c r="U4" s="67" t="s">
        <v>218</v>
      </c>
      <c r="V4" s="78"/>
      <c r="W4" s="67"/>
      <c r="X4" s="67"/>
      <c r="Y4" s="67"/>
    </row>
    <row r="5" spans="1:25" s="24" customFormat="1" ht="58.5" customHeight="1" x14ac:dyDescent="0.25">
      <c r="A5" s="68"/>
      <c r="B5" s="71"/>
      <c r="C5" s="68"/>
      <c r="D5" s="68"/>
      <c r="E5" s="71"/>
      <c r="F5" s="68"/>
      <c r="G5" s="68"/>
      <c r="H5" s="68"/>
      <c r="I5" s="71"/>
      <c r="J5" s="68"/>
      <c r="K5" s="68"/>
      <c r="L5" s="71"/>
      <c r="M5" s="68"/>
      <c r="N5" s="68"/>
      <c r="O5" s="68"/>
      <c r="P5" s="68"/>
      <c r="Q5" s="71"/>
      <c r="R5" s="68"/>
      <c r="S5" s="68"/>
      <c r="T5" s="67"/>
      <c r="U5" s="67"/>
      <c r="V5" s="78"/>
      <c r="W5" s="67"/>
      <c r="X5" s="67"/>
      <c r="Y5" s="67"/>
    </row>
    <row r="6" spans="1:25" s="24" customFormat="1" ht="35.25" customHeight="1" x14ac:dyDescent="0.25">
      <c r="A6" s="68"/>
      <c r="B6" s="72"/>
      <c r="C6" s="68"/>
      <c r="D6" s="68"/>
      <c r="E6" s="72"/>
      <c r="F6" s="68"/>
      <c r="G6" s="68"/>
      <c r="H6" s="68"/>
      <c r="I6" s="72"/>
      <c r="J6" s="68"/>
      <c r="K6" s="68"/>
      <c r="L6" s="72"/>
      <c r="M6" s="68"/>
      <c r="N6" s="68"/>
      <c r="O6" s="1" t="s">
        <v>4</v>
      </c>
      <c r="P6" s="1" t="s">
        <v>5</v>
      </c>
      <c r="Q6" s="72"/>
      <c r="R6" s="1" t="s">
        <v>4</v>
      </c>
      <c r="S6" s="1" t="s">
        <v>5</v>
      </c>
      <c r="T6" s="67"/>
      <c r="U6" s="67"/>
      <c r="V6" s="78"/>
      <c r="W6" s="23" t="s">
        <v>221</v>
      </c>
      <c r="X6" s="23" t="s">
        <v>216</v>
      </c>
      <c r="Y6" s="23" t="s">
        <v>222</v>
      </c>
    </row>
    <row r="7" spans="1:25" s="24" customFormat="1" ht="35.25" customHeight="1" x14ac:dyDescent="0.25">
      <c r="A7" s="8">
        <v>1</v>
      </c>
      <c r="B7" s="8">
        <f>A7+1</f>
        <v>2</v>
      </c>
      <c r="C7" s="8">
        <f t="shared" ref="C7:Y7" si="0">B7+1</f>
        <v>3</v>
      </c>
      <c r="D7" s="8">
        <f t="shared" si="0"/>
        <v>4</v>
      </c>
      <c r="E7" s="8">
        <f t="shared" si="0"/>
        <v>5</v>
      </c>
      <c r="F7" s="8">
        <f t="shared" si="0"/>
        <v>6</v>
      </c>
      <c r="G7" s="8">
        <f t="shared" si="0"/>
        <v>7</v>
      </c>
      <c r="H7" s="8">
        <f t="shared" si="0"/>
        <v>8</v>
      </c>
      <c r="I7" s="8">
        <f t="shared" si="0"/>
        <v>9</v>
      </c>
      <c r="J7" s="8">
        <f t="shared" si="0"/>
        <v>10</v>
      </c>
      <c r="K7" s="8">
        <f t="shared" si="0"/>
        <v>11</v>
      </c>
      <c r="L7" s="8">
        <f t="shared" si="0"/>
        <v>12</v>
      </c>
      <c r="M7" s="8">
        <f t="shared" si="0"/>
        <v>13</v>
      </c>
      <c r="N7" s="8">
        <f t="shared" si="0"/>
        <v>14</v>
      </c>
      <c r="O7" s="8">
        <f t="shared" si="0"/>
        <v>15</v>
      </c>
      <c r="P7" s="8">
        <f t="shared" si="0"/>
        <v>16</v>
      </c>
      <c r="Q7" s="8">
        <f t="shared" si="0"/>
        <v>17</v>
      </c>
      <c r="R7" s="8">
        <f t="shared" si="0"/>
        <v>18</v>
      </c>
      <c r="S7" s="8">
        <f t="shared" si="0"/>
        <v>19</v>
      </c>
      <c r="T7" s="8">
        <f t="shared" si="0"/>
        <v>20</v>
      </c>
      <c r="U7" s="8">
        <f t="shared" si="0"/>
        <v>21</v>
      </c>
      <c r="V7" s="8">
        <f t="shared" si="0"/>
        <v>22</v>
      </c>
      <c r="W7" s="8">
        <f t="shared" si="0"/>
        <v>23</v>
      </c>
      <c r="X7" s="8">
        <f t="shared" si="0"/>
        <v>24</v>
      </c>
      <c r="Y7" s="8">
        <f t="shared" si="0"/>
        <v>25</v>
      </c>
    </row>
    <row r="8" spans="1:25" s="24" customFormat="1" ht="15.75" x14ac:dyDescent="0.25">
      <c r="A8" s="8"/>
      <c r="B8" s="6"/>
      <c r="C8" s="18" t="s">
        <v>368</v>
      </c>
      <c r="D8" s="8"/>
      <c r="E8" s="8"/>
      <c r="F8" s="8"/>
      <c r="G8" s="8"/>
      <c r="H8" s="8"/>
      <c r="I8" s="8"/>
      <c r="J8" s="8"/>
      <c r="K8" s="8"/>
      <c r="L8" s="8"/>
      <c r="M8" s="6"/>
      <c r="N8" s="6"/>
      <c r="O8" s="8"/>
      <c r="P8" s="8"/>
      <c r="Q8" s="6"/>
      <c r="R8" s="8"/>
      <c r="S8" s="8"/>
      <c r="T8" s="8"/>
      <c r="U8" s="8"/>
      <c r="V8" s="8"/>
      <c r="W8" s="8"/>
      <c r="X8" s="31"/>
      <c r="Y8" s="8"/>
    </row>
    <row r="9" spans="1:25" ht="15.75" x14ac:dyDescent="0.25">
      <c r="A9" s="3"/>
      <c r="B9" s="53"/>
      <c r="C9" s="57" t="s">
        <v>806</v>
      </c>
      <c r="D9" s="39"/>
      <c r="E9" s="39"/>
      <c r="F9" s="39"/>
      <c r="G9" s="3"/>
      <c r="H9" s="17" t="s">
        <v>806</v>
      </c>
      <c r="I9" s="3"/>
      <c r="J9" s="3"/>
      <c r="K9" s="3"/>
      <c r="L9" s="3"/>
      <c r="M9" s="19"/>
      <c r="N9" s="19"/>
      <c r="O9" s="3"/>
      <c r="P9" s="3"/>
      <c r="Q9" s="19"/>
      <c r="R9" s="3"/>
      <c r="S9" s="3"/>
      <c r="T9" s="22"/>
      <c r="U9" s="17"/>
      <c r="V9" s="2"/>
      <c r="W9" s="17"/>
      <c r="X9" s="17"/>
      <c r="Y9" s="17"/>
    </row>
    <row r="10" spans="1:25" ht="75.75" customHeight="1" x14ac:dyDescent="0.25">
      <c r="A10" s="3">
        <v>1</v>
      </c>
      <c r="B10" s="52" t="s">
        <v>538</v>
      </c>
      <c r="C10" s="17" t="s">
        <v>33</v>
      </c>
      <c r="D10" s="17" t="s">
        <v>34</v>
      </c>
      <c r="E10" s="17" t="s">
        <v>224</v>
      </c>
      <c r="F10" s="17" t="s">
        <v>35</v>
      </c>
      <c r="G10" s="17" t="s">
        <v>36</v>
      </c>
      <c r="H10" s="17" t="s">
        <v>134</v>
      </c>
      <c r="I10" s="6" t="s">
        <v>20</v>
      </c>
      <c r="J10" s="6" t="s">
        <v>17</v>
      </c>
      <c r="K10" s="6" t="s">
        <v>45</v>
      </c>
      <c r="L10" s="20">
        <f>1*1</f>
        <v>1</v>
      </c>
      <c r="M10" s="19" t="s">
        <v>536</v>
      </c>
      <c r="N10" s="19" t="s">
        <v>537</v>
      </c>
      <c r="O10" s="19">
        <v>1</v>
      </c>
      <c r="P10" s="19">
        <v>0.75</v>
      </c>
      <c r="Q10" s="19"/>
      <c r="R10" s="3"/>
      <c r="S10" s="3"/>
      <c r="T10" s="17" t="s">
        <v>745</v>
      </c>
      <c r="U10" s="17" t="s">
        <v>34</v>
      </c>
      <c r="V10" s="2" t="s">
        <v>223</v>
      </c>
      <c r="W10" s="17" t="s">
        <v>390</v>
      </c>
      <c r="X10" s="2" t="s">
        <v>410</v>
      </c>
      <c r="Y10" s="2" t="s">
        <v>391</v>
      </c>
    </row>
    <row r="11" spans="1:25" ht="58.5" customHeight="1" x14ac:dyDescent="0.25">
      <c r="A11" s="3">
        <f t="shared" ref="A11:A38" si="1">A10+1</f>
        <v>2</v>
      </c>
      <c r="B11" s="52" t="s">
        <v>544</v>
      </c>
      <c r="C11" s="17" t="s">
        <v>33</v>
      </c>
      <c r="D11" s="17" t="s">
        <v>34</v>
      </c>
      <c r="E11" s="17" t="s">
        <v>224</v>
      </c>
      <c r="F11" s="17" t="s">
        <v>35</v>
      </c>
      <c r="G11" s="17" t="s">
        <v>36</v>
      </c>
      <c r="H11" s="17" t="s">
        <v>137</v>
      </c>
      <c r="I11" s="9" t="s">
        <v>20</v>
      </c>
      <c r="J11" s="6" t="s">
        <v>17</v>
      </c>
      <c r="K11" s="6" t="s">
        <v>543</v>
      </c>
      <c r="L11" s="20">
        <f>3.2*1</f>
        <v>3.2</v>
      </c>
      <c r="M11" s="19" t="s">
        <v>539</v>
      </c>
      <c r="N11" s="19" t="s">
        <v>540</v>
      </c>
      <c r="O11" s="19">
        <v>2</v>
      </c>
      <c r="P11" s="19">
        <v>0.75</v>
      </c>
      <c r="Q11" s="19"/>
      <c r="R11" s="3"/>
      <c r="S11" s="3"/>
      <c r="T11" s="17" t="s">
        <v>745</v>
      </c>
      <c r="U11" s="17" t="s">
        <v>34</v>
      </c>
      <c r="V11" s="2" t="s">
        <v>223</v>
      </c>
      <c r="W11" s="17" t="s">
        <v>401</v>
      </c>
      <c r="X11" s="2" t="s">
        <v>414</v>
      </c>
      <c r="Y11" s="2" t="s">
        <v>400</v>
      </c>
    </row>
    <row r="12" spans="1:25" ht="54.75" customHeight="1" x14ac:dyDescent="0.25">
      <c r="A12" s="3">
        <f t="shared" si="1"/>
        <v>3</v>
      </c>
      <c r="B12" s="52" t="s">
        <v>547</v>
      </c>
      <c r="C12" s="17" t="s">
        <v>33</v>
      </c>
      <c r="D12" s="17" t="s">
        <v>34</v>
      </c>
      <c r="E12" s="17" t="s">
        <v>224</v>
      </c>
      <c r="F12" s="17" t="s">
        <v>35</v>
      </c>
      <c r="G12" s="17" t="s">
        <v>36</v>
      </c>
      <c r="H12" s="17" t="s">
        <v>747</v>
      </c>
      <c r="I12" s="9" t="s">
        <v>364</v>
      </c>
      <c r="J12" s="19" t="s">
        <v>17</v>
      </c>
      <c r="K12" s="19" t="s">
        <v>749</v>
      </c>
      <c r="L12" s="14">
        <f>3.6*1.2</f>
        <v>4.32</v>
      </c>
      <c r="M12" s="19" t="s">
        <v>545</v>
      </c>
      <c r="N12" s="19" t="s">
        <v>546</v>
      </c>
      <c r="O12" s="19">
        <v>2</v>
      </c>
      <c r="P12" s="19">
        <v>0.75</v>
      </c>
      <c r="Q12" s="19"/>
      <c r="R12" s="3"/>
      <c r="S12" s="3"/>
      <c r="T12" s="17" t="s">
        <v>745</v>
      </c>
      <c r="U12" s="17" t="s">
        <v>34</v>
      </c>
      <c r="V12" s="2" t="s">
        <v>223</v>
      </c>
      <c r="W12" s="17" t="s">
        <v>396</v>
      </c>
      <c r="X12" s="2" t="s">
        <v>412</v>
      </c>
      <c r="Y12" s="2" t="s">
        <v>397</v>
      </c>
    </row>
    <row r="13" spans="1:25" ht="72" customHeight="1" x14ac:dyDescent="0.25">
      <c r="A13" s="3">
        <f t="shared" si="1"/>
        <v>4</v>
      </c>
      <c r="B13" s="19">
        <v>23554</v>
      </c>
      <c r="C13" s="17" t="s">
        <v>33</v>
      </c>
      <c r="D13" s="17" t="s">
        <v>34</v>
      </c>
      <c r="E13" s="17" t="s">
        <v>224</v>
      </c>
      <c r="F13" s="17" t="s">
        <v>35</v>
      </c>
      <c r="G13" s="17" t="s">
        <v>36</v>
      </c>
      <c r="H13" s="17" t="s">
        <v>748</v>
      </c>
      <c r="I13" s="9" t="s">
        <v>20</v>
      </c>
      <c r="J13" s="19" t="s">
        <v>138</v>
      </c>
      <c r="K13" s="19" t="s">
        <v>548</v>
      </c>
      <c r="L13" s="14">
        <f>2.7*1</f>
        <v>2.7</v>
      </c>
      <c r="M13" s="19" t="s">
        <v>549</v>
      </c>
      <c r="N13" s="19" t="s">
        <v>550</v>
      </c>
      <c r="O13" s="19">
        <v>2</v>
      </c>
      <c r="P13" s="19">
        <v>0.75</v>
      </c>
      <c r="Q13" s="19"/>
      <c r="R13" s="3"/>
      <c r="S13" s="3"/>
      <c r="T13" s="17" t="s">
        <v>745</v>
      </c>
      <c r="U13" s="17" t="s">
        <v>34</v>
      </c>
      <c r="V13" s="2" t="s">
        <v>223</v>
      </c>
      <c r="W13" s="17" t="s">
        <v>394</v>
      </c>
      <c r="X13" s="2" t="s">
        <v>412</v>
      </c>
      <c r="Y13" s="2" t="s">
        <v>395</v>
      </c>
    </row>
    <row r="14" spans="1:25" ht="78.75" x14ac:dyDescent="0.25">
      <c r="A14" s="3">
        <f t="shared" si="1"/>
        <v>5</v>
      </c>
      <c r="B14" s="52">
        <v>23544</v>
      </c>
      <c r="C14" s="17" t="s">
        <v>33</v>
      </c>
      <c r="D14" s="17" t="s">
        <v>34</v>
      </c>
      <c r="E14" s="17" t="s">
        <v>224</v>
      </c>
      <c r="F14" s="17" t="s">
        <v>35</v>
      </c>
      <c r="G14" s="17" t="s">
        <v>36</v>
      </c>
      <c r="H14" s="17" t="s">
        <v>142</v>
      </c>
      <c r="I14" s="6" t="s">
        <v>20</v>
      </c>
      <c r="J14" s="6" t="s">
        <v>17</v>
      </c>
      <c r="K14" s="6" t="s">
        <v>46</v>
      </c>
      <c r="L14" s="20">
        <f>3*1</f>
        <v>3</v>
      </c>
      <c r="M14" s="19" t="s">
        <v>551</v>
      </c>
      <c r="N14" s="19" t="s">
        <v>552</v>
      </c>
      <c r="O14" s="19">
        <v>1</v>
      </c>
      <c r="P14" s="19">
        <v>0.75</v>
      </c>
      <c r="Q14" s="19"/>
      <c r="R14" s="3"/>
      <c r="S14" s="3"/>
      <c r="T14" s="17" t="s">
        <v>745</v>
      </c>
      <c r="U14" s="17" t="s">
        <v>34</v>
      </c>
      <c r="V14" s="2" t="s">
        <v>223</v>
      </c>
      <c r="W14" s="17" t="s">
        <v>34</v>
      </c>
      <c r="X14" s="17" t="s">
        <v>224</v>
      </c>
      <c r="Y14" s="17" t="s">
        <v>35</v>
      </c>
    </row>
    <row r="15" spans="1:25" ht="123" customHeight="1" x14ac:dyDescent="0.25">
      <c r="A15" s="3">
        <f t="shared" si="1"/>
        <v>6</v>
      </c>
      <c r="B15" s="52" t="s">
        <v>553</v>
      </c>
      <c r="C15" s="17" t="s">
        <v>38</v>
      </c>
      <c r="D15" s="18" t="s">
        <v>147</v>
      </c>
      <c r="E15" s="18" t="s">
        <v>372</v>
      </c>
      <c r="F15" s="18" t="s">
        <v>147</v>
      </c>
      <c r="G15" s="3" t="s">
        <v>327</v>
      </c>
      <c r="H15" s="18" t="s">
        <v>147</v>
      </c>
      <c r="I15" s="6" t="s">
        <v>19</v>
      </c>
      <c r="J15" s="6" t="s">
        <v>17</v>
      </c>
      <c r="K15" s="6" t="s">
        <v>148</v>
      </c>
      <c r="L15" s="20">
        <f>3*2.1</f>
        <v>6.3000000000000007</v>
      </c>
      <c r="M15" s="19" t="s">
        <v>554</v>
      </c>
      <c r="N15" s="19" t="s">
        <v>555</v>
      </c>
      <c r="O15" s="19">
        <v>3</v>
      </c>
      <c r="P15" s="19">
        <v>0.75</v>
      </c>
      <c r="Q15" s="19"/>
      <c r="R15" s="3"/>
      <c r="S15" s="3"/>
      <c r="T15" s="17" t="s">
        <v>745</v>
      </c>
      <c r="U15" s="17" t="s">
        <v>34</v>
      </c>
      <c r="V15" s="2" t="s">
        <v>223</v>
      </c>
      <c r="W15" s="18" t="s">
        <v>147</v>
      </c>
      <c r="X15" s="18" t="s">
        <v>372</v>
      </c>
      <c r="Y15" s="18" t="s">
        <v>147</v>
      </c>
    </row>
    <row r="16" spans="1:25" ht="87.75" customHeight="1" x14ac:dyDescent="0.25">
      <c r="A16" s="3">
        <f t="shared" si="1"/>
        <v>7</v>
      </c>
      <c r="B16" s="52" t="s">
        <v>726</v>
      </c>
      <c r="C16" s="17" t="s">
        <v>33</v>
      </c>
      <c r="D16" s="17" t="s">
        <v>34</v>
      </c>
      <c r="E16" s="17" t="s">
        <v>224</v>
      </c>
      <c r="F16" s="17" t="s">
        <v>35</v>
      </c>
      <c r="G16" s="17" t="s">
        <v>36</v>
      </c>
      <c r="H16" s="7" t="s">
        <v>729</v>
      </c>
      <c r="I16" s="19" t="s">
        <v>20</v>
      </c>
      <c r="J16" s="6" t="s">
        <v>138</v>
      </c>
      <c r="K16" s="6" t="s">
        <v>45</v>
      </c>
      <c r="L16" s="20">
        <f>1*1</f>
        <v>1</v>
      </c>
      <c r="M16" s="19" t="s">
        <v>727</v>
      </c>
      <c r="N16" s="19" t="s">
        <v>728</v>
      </c>
      <c r="O16" s="19">
        <v>1</v>
      </c>
      <c r="P16" s="19">
        <v>0.75</v>
      </c>
      <c r="Q16" s="19"/>
      <c r="R16" s="3"/>
      <c r="S16" s="3"/>
      <c r="T16" s="17" t="s">
        <v>745</v>
      </c>
      <c r="U16" s="17" t="s">
        <v>34</v>
      </c>
      <c r="V16" s="2" t="s">
        <v>223</v>
      </c>
      <c r="W16" s="7" t="s">
        <v>404</v>
      </c>
      <c r="X16" s="2" t="s">
        <v>416</v>
      </c>
      <c r="Y16" s="2" t="s">
        <v>406</v>
      </c>
    </row>
    <row r="17" spans="1:25" ht="93.75" customHeight="1" x14ac:dyDescent="0.25">
      <c r="A17" s="3">
        <f t="shared" si="1"/>
        <v>8</v>
      </c>
      <c r="B17" s="52" t="s">
        <v>558</v>
      </c>
      <c r="C17" s="17" t="s">
        <v>33</v>
      </c>
      <c r="D17" s="17" t="s">
        <v>34</v>
      </c>
      <c r="E17" s="17" t="s">
        <v>224</v>
      </c>
      <c r="F17" s="17" t="s">
        <v>35</v>
      </c>
      <c r="G17" s="17" t="s">
        <v>36</v>
      </c>
      <c r="H17" s="17" t="s">
        <v>135</v>
      </c>
      <c r="I17" s="6" t="s">
        <v>20</v>
      </c>
      <c r="J17" s="6" t="s">
        <v>17</v>
      </c>
      <c r="K17" s="6" t="s">
        <v>46</v>
      </c>
      <c r="L17" s="20">
        <f>3*1</f>
        <v>3</v>
      </c>
      <c r="M17" s="19" t="s">
        <v>556</v>
      </c>
      <c r="N17" s="19" t="s">
        <v>557</v>
      </c>
      <c r="O17" s="19">
        <v>1</v>
      </c>
      <c r="P17" s="19">
        <v>0.75</v>
      </c>
      <c r="Q17" s="19"/>
      <c r="R17" s="3"/>
      <c r="S17" s="3"/>
      <c r="T17" s="17" t="s">
        <v>745</v>
      </c>
      <c r="U17" s="12" t="s">
        <v>34</v>
      </c>
      <c r="V17" s="4" t="s">
        <v>223</v>
      </c>
      <c r="W17" s="12" t="s">
        <v>393</v>
      </c>
      <c r="X17" s="4" t="s">
        <v>411</v>
      </c>
      <c r="Y17" s="4" t="s">
        <v>392</v>
      </c>
    </row>
    <row r="18" spans="1:25" ht="93.75" customHeight="1" x14ac:dyDescent="0.25">
      <c r="A18" s="3">
        <f t="shared" si="1"/>
        <v>9</v>
      </c>
      <c r="B18" s="52" t="s">
        <v>561</v>
      </c>
      <c r="C18" s="17" t="s">
        <v>33</v>
      </c>
      <c r="D18" s="17" t="s">
        <v>34</v>
      </c>
      <c r="E18" s="17" t="s">
        <v>224</v>
      </c>
      <c r="F18" s="17" t="s">
        <v>35</v>
      </c>
      <c r="G18" s="17" t="s">
        <v>36</v>
      </c>
      <c r="H18" s="17" t="s">
        <v>136</v>
      </c>
      <c r="I18" s="6" t="s">
        <v>16</v>
      </c>
      <c r="J18" s="6" t="s">
        <v>18</v>
      </c>
      <c r="K18" s="6" t="s">
        <v>144</v>
      </c>
      <c r="L18" s="20">
        <f>2.4*1.2</f>
        <v>2.88</v>
      </c>
      <c r="M18" s="19" t="s">
        <v>559</v>
      </c>
      <c r="N18" s="19" t="s">
        <v>560</v>
      </c>
      <c r="O18" s="19">
        <v>2</v>
      </c>
      <c r="P18" s="19">
        <v>0.75</v>
      </c>
      <c r="Q18" s="19"/>
      <c r="R18" s="3"/>
      <c r="S18" s="3"/>
      <c r="T18" s="17" t="s">
        <v>745</v>
      </c>
      <c r="U18" s="12" t="s">
        <v>34</v>
      </c>
      <c r="V18" s="4" t="s">
        <v>223</v>
      </c>
      <c r="W18" s="12" t="s">
        <v>398</v>
      </c>
      <c r="X18" s="4" t="s">
        <v>413</v>
      </c>
      <c r="Y18" s="4" t="s">
        <v>399</v>
      </c>
    </row>
    <row r="19" spans="1:25" ht="78.75" x14ac:dyDescent="0.25">
      <c r="A19" s="3">
        <f t="shared" si="1"/>
        <v>10</v>
      </c>
      <c r="B19" s="52" t="s">
        <v>521</v>
      </c>
      <c r="C19" s="17" t="s">
        <v>38</v>
      </c>
      <c r="D19" s="17" t="s">
        <v>145</v>
      </c>
      <c r="E19" s="17" t="s">
        <v>375</v>
      </c>
      <c r="F19" s="17" t="s">
        <v>145</v>
      </c>
      <c r="G19" s="3" t="s">
        <v>327</v>
      </c>
      <c r="H19" s="17" t="s">
        <v>145</v>
      </c>
      <c r="I19" s="19" t="s">
        <v>16</v>
      </c>
      <c r="J19" s="6" t="s">
        <v>17</v>
      </c>
      <c r="K19" s="6" t="s">
        <v>146</v>
      </c>
      <c r="L19" s="20">
        <f>5.4*1.7</f>
        <v>9.18</v>
      </c>
      <c r="M19" s="19" t="s">
        <v>541</v>
      </c>
      <c r="N19" s="19" t="s">
        <v>542</v>
      </c>
      <c r="O19" s="19">
        <v>3</v>
      </c>
      <c r="P19" s="19">
        <v>1.1000000000000001</v>
      </c>
      <c r="Q19" s="19"/>
      <c r="R19" s="3"/>
      <c r="S19" s="3"/>
      <c r="T19" s="17" t="s">
        <v>745</v>
      </c>
      <c r="U19" s="17" t="s">
        <v>34</v>
      </c>
      <c r="V19" s="2" t="s">
        <v>223</v>
      </c>
      <c r="W19" s="17" t="s">
        <v>37</v>
      </c>
      <c r="X19" s="17" t="s">
        <v>375</v>
      </c>
      <c r="Y19" s="17" t="s">
        <v>145</v>
      </c>
    </row>
    <row r="20" spans="1:25" ht="94.5" x14ac:dyDescent="0.25">
      <c r="A20" s="3">
        <f t="shared" si="1"/>
        <v>11</v>
      </c>
      <c r="B20" s="52" t="s">
        <v>564</v>
      </c>
      <c r="C20" s="17" t="s">
        <v>33</v>
      </c>
      <c r="D20" s="17" t="s">
        <v>34</v>
      </c>
      <c r="E20" s="17" t="s">
        <v>224</v>
      </c>
      <c r="F20" s="17" t="s">
        <v>35</v>
      </c>
      <c r="G20" s="17" t="s">
        <v>36</v>
      </c>
      <c r="H20" s="17" t="s">
        <v>133</v>
      </c>
      <c r="I20" s="6" t="s">
        <v>19</v>
      </c>
      <c r="J20" s="6" t="s">
        <v>17</v>
      </c>
      <c r="K20" s="6" t="s">
        <v>107</v>
      </c>
      <c r="L20" s="20">
        <f>3*3</f>
        <v>9</v>
      </c>
      <c r="M20" s="19" t="s">
        <v>562</v>
      </c>
      <c r="N20" s="19" t="s">
        <v>563</v>
      </c>
      <c r="O20" s="19">
        <v>2</v>
      </c>
      <c r="P20" s="19">
        <v>0.75</v>
      </c>
      <c r="Q20" s="19"/>
      <c r="R20" s="3"/>
      <c r="S20" s="3"/>
      <c r="T20" s="17" t="s">
        <v>745</v>
      </c>
      <c r="U20" s="17" t="s">
        <v>34</v>
      </c>
      <c r="V20" s="2" t="s">
        <v>223</v>
      </c>
      <c r="W20" s="17" t="s">
        <v>389</v>
      </c>
      <c r="X20" s="2" t="s">
        <v>409</v>
      </c>
      <c r="Y20" s="2" t="s">
        <v>388</v>
      </c>
    </row>
    <row r="21" spans="1:25" ht="70.5" customHeight="1" x14ac:dyDescent="0.25">
      <c r="A21" s="3">
        <f t="shared" si="1"/>
        <v>12</v>
      </c>
      <c r="B21" s="52" t="s">
        <v>595</v>
      </c>
      <c r="C21" s="17" t="s">
        <v>33</v>
      </c>
      <c r="D21" s="17" t="s">
        <v>34</v>
      </c>
      <c r="E21" s="17" t="s">
        <v>224</v>
      </c>
      <c r="F21" s="17" t="s">
        <v>35</v>
      </c>
      <c r="G21" s="17" t="s">
        <v>36</v>
      </c>
      <c r="H21" s="17" t="s">
        <v>143</v>
      </c>
      <c r="I21" s="19" t="s">
        <v>20</v>
      </c>
      <c r="J21" s="6" t="s">
        <v>17</v>
      </c>
      <c r="K21" s="6" t="s">
        <v>48</v>
      </c>
      <c r="L21" s="20">
        <f>2*1</f>
        <v>2</v>
      </c>
      <c r="M21" s="19" t="s">
        <v>596</v>
      </c>
      <c r="N21" s="19" t="s">
        <v>597</v>
      </c>
      <c r="O21" s="19">
        <v>1</v>
      </c>
      <c r="P21" s="19">
        <v>0.75</v>
      </c>
      <c r="Q21" s="19"/>
      <c r="R21" s="3"/>
      <c r="S21" s="3"/>
      <c r="T21" s="17" t="s">
        <v>745</v>
      </c>
      <c r="U21" s="17" t="s">
        <v>34</v>
      </c>
      <c r="V21" s="2" t="s">
        <v>223</v>
      </c>
      <c r="W21" s="17" t="s">
        <v>402</v>
      </c>
      <c r="X21" s="2" t="s">
        <v>415</v>
      </c>
      <c r="Y21" s="2" t="s">
        <v>403</v>
      </c>
    </row>
    <row r="22" spans="1:25" ht="102" customHeight="1" x14ac:dyDescent="0.25">
      <c r="A22" s="3">
        <f t="shared" si="1"/>
        <v>13</v>
      </c>
      <c r="B22" s="52" t="s">
        <v>567</v>
      </c>
      <c r="C22" s="17" t="s">
        <v>33</v>
      </c>
      <c r="D22" s="17" t="s">
        <v>34</v>
      </c>
      <c r="E22" s="17" t="s">
        <v>224</v>
      </c>
      <c r="F22" s="17" t="s">
        <v>35</v>
      </c>
      <c r="G22" s="17" t="s">
        <v>36</v>
      </c>
      <c r="H22" s="17" t="s">
        <v>131</v>
      </c>
      <c r="I22" s="6" t="s">
        <v>20</v>
      </c>
      <c r="J22" s="6" t="s">
        <v>18</v>
      </c>
      <c r="K22" s="19" t="s">
        <v>45</v>
      </c>
      <c r="L22" s="14">
        <f>1*1</f>
        <v>1</v>
      </c>
      <c r="M22" s="19" t="s">
        <v>565</v>
      </c>
      <c r="N22" s="19" t="s">
        <v>566</v>
      </c>
      <c r="O22" s="19">
        <v>1</v>
      </c>
      <c r="P22" s="19">
        <v>0.75</v>
      </c>
      <c r="Q22" s="19"/>
      <c r="R22" s="3"/>
      <c r="S22" s="3"/>
      <c r="T22" s="17" t="s">
        <v>745</v>
      </c>
      <c r="U22" s="17" t="s">
        <v>34</v>
      </c>
      <c r="V22" s="2" t="s">
        <v>223</v>
      </c>
      <c r="W22" s="17" t="s">
        <v>385</v>
      </c>
      <c r="X22" s="2" t="s">
        <v>407</v>
      </c>
      <c r="Y22" s="2" t="s">
        <v>384</v>
      </c>
    </row>
    <row r="23" spans="1:25" ht="78.75" x14ac:dyDescent="0.25">
      <c r="A23" s="3">
        <f t="shared" si="1"/>
        <v>14</v>
      </c>
      <c r="B23" s="52" t="s">
        <v>568</v>
      </c>
      <c r="C23" s="17" t="s">
        <v>33</v>
      </c>
      <c r="D23" s="17" t="s">
        <v>34</v>
      </c>
      <c r="E23" s="17" t="s">
        <v>224</v>
      </c>
      <c r="F23" s="17" t="s">
        <v>35</v>
      </c>
      <c r="G23" s="17" t="s">
        <v>36</v>
      </c>
      <c r="H23" s="17" t="s">
        <v>132</v>
      </c>
      <c r="I23" s="6" t="s">
        <v>20</v>
      </c>
      <c r="J23" s="6" t="s">
        <v>18</v>
      </c>
      <c r="K23" s="6" t="s">
        <v>49</v>
      </c>
      <c r="L23" s="20">
        <f>1.7*1.7</f>
        <v>2.8899999999999997</v>
      </c>
      <c r="M23" s="19" t="s">
        <v>569</v>
      </c>
      <c r="N23" s="19" t="s">
        <v>570</v>
      </c>
      <c r="O23" s="19">
        <v>1</v>
      </c>
      <c r="P23" s="19">
        <v>0.75</v>
      </c>
      <c r="Q23" s="19"/>
      <c r="R23" s="3"/>
      <c r="S23" s="3"/>
      <c r="T23" s="17" t="s">
        <v>745</v>
      </c>
      <c r="U23" s="17" t="s">
        <v>34</v>
      </c>
      <c r="V23" s="2" t="s">
        <v>223</v>
      </c>
      <c r="W23" s="17" t="s">
        <v>386</v>
      </c>
      <c r="X23" s="2" t="s">
        <v>408</v>
      </c>
      <c r="Y23" s="2" t="s">
        <v>387</v>
      </c>
    </row>
    <row r="24" spans="1:25" ht="74.25" customHeight="1" x14ac:dyDescent="0.25">
      <c r="A24" s="3">
        <f t="shared" si="1"/>
        <v>15</v>
      </c>
      <c r="B24" s="52" t="s">
        <v>672</v>
      </c>
      <c r="C24" s="17" t="s">
        <v>33</v>
      </c>
      <c r="D24" s="17" t="s">
        <v>34</v>
      </c>
      <c r="E24" s="17" t="s">
        <v>224</v>
      </c>
      <c r="F24" s="17" t="s">
        <v>35</v>
      </c>
      <c r="G24" s="17" t="s">
        <v>36</v>
      </c>
      <c r="H24" s="18" t="s">
        <v>702</v>
      </c>
      <c r="I24" s="19" t="s">
        <v>20</v>
      </c>
      <c r="J24" s="6" t="s">
        <v>17</v>
      </c>
      <c r="K24" s="6" t="s">
        <v>45</v>
      </c>
      <c r="L24" s="20">
        <f>1*1</f>
        <v>1</v>
      </c>
      <c r="M24" s="19" t="s">
        <v>670</v>
      </c>
      <c r="N24" s="19" t="s">
        <v>671</v>
      </c>
      <c r="O24" s="19">
        <v>1</v>
      </c>
      <c r="P24" s="19">
        <v>0.75</v>
      </c>
      <c r="Q24" s="19"/>
      <c r="R24" s="3"/>
      <c r="S24" s="3"/>
      <c r="T24" s="17" t="s">
        <v>745</v>
      </c>
      <c r="U24" s="17" t="s">
        <v>34</v>
      </c>
      <c r="V24" s="2" t="s">
        <v>223</v>
      </c>
      <c r="W24" s="18" t="s">
        <v>404</v>
      </c>
      <c r="X24" s="2" t="s">
        <v>416</v>
      </c>
      <c r="Y24" s="2" t="s">
        <v>673</v>
      </c>
    </row>
    <row r="25" spans="1:25" ht="73.5" customHeight="1" x14ac:dyDescent="0.25">
      <c r="A25" s="3">
        <f t="shared" si="1"/>
        <v>16</v>
      </c>
      <c r="B25" s="52" t="s">
        <v>700</v>
      </c>
      <c r="C25" s="17" t="s">
        <v>33</v>
      </c>
      <c r="D25" s="17" t="s">
        <v>34</v>
      </c>
      <c r="E25" s="17" t="s">
        <v>224</v>
      </c>
      <c r="F25" s="17" t="s">
        <v>35</v>
      </c>
      <c r="G25" s="17" t="s">
        <v>36</v>
      </c>
      <c r="H25" s="18" t="s">
        <v>701</v>
      </c>
      <c r="I25" s="19" t="s">
        <v>20</v>
      </c>
      <c r="J25" s="6" t="s">
        <v>17</v>
      </c>
      <c r="K25" s="6" t="s">
        <v>45</v>
      </c>
      <c r="L25" s="20">
        <f>1*1</f>
        <v>1</v>
      </c>
      <c r="M25" s="19" t="s">
        <v>703</v>
      </c>
      <c r="N25" s="19" t="s">
        <v>704</v>
      </c>
      <c r="O25" s="19">
        <v>1</v>
      </c>
      <c r="P25" s="19">
        <v>0.75</v>
      </c>
      <c r="Q25" s="19"/>
      <c r="R25" s="3"/>
      <c r="S25" s="3"/>
      <c r="T25" s="17" t="s">
        <v>745</v>
      </c>
      <c r="U25" s="17" t="s">
        <v>34</v>
      </c>
      <c r="V25" s="2" t="s">
        <v>223</v>
      </c>
      <c r="W25" s="18" t="s">
        <v>404</v>
      </c>
      <c r="X25" s="2" t="s">
        <v>416</v>
      </c>
      <c r="Y25" s="2" t="s">
        <v>405</v>
      </c>
    </row>
    <row r="26" spans="1:25" ht="87.75" customHeight="1" x14ac:dyDescent="0.25">
      <c r="A26" s="3">
        <f t="shared" si="1"/>
        <v>17</v>
      </c>
      <c r="B26" s="19" t="s">
        <v>482</v>
      </c>
      <c r="C26" s="17" t="s">
        <v>23</v>
      </c>
      <c r="D26" s="2" t="s">
        <v>468</v>
      </c>
      <c r="E26" s="17" t="s">
        <v>470</v>
      </c>
      <c r="F26" s="17" t="s">
        <v>469</v>
      </c>
      <c r="G26" s="3" t="s">
        <v>327</v>
      </c>
      <c r="H26" s="2" t="s">
        <v>466</v>
      </c>
      <c r="I26" s="19" t="s">
        <v>20</v>
      </c>
      <c r="J26" s="19" t="s">
        <v>17</v>
      </c>
      <c r="K26" s="19" t="s">
        <v>485</v>
      </c>
      <c r="L26" s="14">
        <f>1.3*2.6</f>
        <v>3.3800000000000003</v>
      </c>
      <c r="M26" s="19" t="s">
        <v>506</v>
      </c>
      <c r="N26" s="19" t="s">
        <v>507</v>
      </c>
      <c r="O26" s="2">
        <v>2</v>
      </c>
      <c r="P26" s="21">
        <v>0.75</v>
      </c>
      <c r="Q26" s="19"/>
      <c r="R26" s="3"/>
      <c r="S26" s="3"/>
      <c r="T26" s="17" t="s">
        <v>746</v>
      </c>
      <c r="U26" s="17" t="s">
        <v>34</v>
      </c>
      <c r="V26" s="2" t="s">
        <v>223</v>
      </c>
      <c r="W26" s="2" t="s">
        <v>466</v>
      </c>
      <c r="X26" s="17" t="s">
        <v>470</v>
      </c>
      <c r="Y26" s="17" t="s">
        <v>469</v>
      </c>
    </row>
    <row r="27" spans="1:25" ht="111" customHeight="1" x14ac:dyDescent="0.25">
      <c r="A27" s="3">
        <f t="shared" si="1"/>
        <v>18</v>
      </c>
      <c r="B27" s="19" t="s">
        <v>481</v>
      </c>
      <c r="C27" s="17" t="s">
        <v>23</v>
      </c>
      <c r="D27" s="2" t="s">
        <v>468</v>
      </c>
      <c r="E27" s="17" t="s">
        <v>470</v>
      </c>
      <c r="F27" s="17" t="s">
        <v>469</v>
      </c>
      <c r="G27" s="3" t="s">
        <v>327</v>
      </c>
      <c r="H27" s="2" t="s">
        <v>466</v>
      </c>
      <c r="I27" s="19" t="s">
        <v>20</v>
      </c>
      <c r="J27" s="19" t="s">
        <v>17</v>
      </c>
      <c r="K27" s="19" t="s">
        <v>323</v>
      </c>
      <c r="L27" s="14">
        <f t="shared" ref="L27:L34" si="2">1.3*1.3</f>
        <v>1.6900000000000002</v>
      </c>
      <c r="M27" s="19" t="s">
        <v>504</v>
      </c>
      <c r="N27" s="19" t="s">
        <v>505</v>
      </c>
      <c r="O27" s="2">
        <v>1</v>
      </c>
      <c r="P27" s="21">
        <v>0.75</v>
      </c>
      <c r="Q27" s="19"/>
      <c r="R27" s="3"/>
      <c r="S27" s="3"/>
      <c r="T27" s="17" t="s">
        <v>746</v>
      </c>
      <c r="U27" s="17" t="s">
        <v>34</v>
      </c>
      <c r="V27" s="2" t="s">
        <v>223</v>
      </c>
      <c r="W27" s="2" t="s">
        <v>466</v>
      </c>
      <c r="X27" s="17" t="s">
        <v>470</v>
      </c>
      <c r="Y27" s="17" t="s">
        <v>469</v>
      </c>
    </row>
    <row r="28" spans="1:25" ht="93.75" customHeight="1" x14ac:dyDescent="0.25">
      <c r="A28" s="3">
        <f t="shared" si="1"/>
        <v>19</v>
      </c>
      <c r="B28" s="19" t="s">
        <v>480</v>
      </c>
      <c r="C28" s="17" t="s">
        <v>23</v>
      </c>
      <c r="D28" s="2" t="s">
        <v>468</v>
      </c>
      <c r="E28" s="17" t="s">
        <v>470</v>
      </c>
      <c r="F28" s="17" t="s">
        <v>469</v>
      </c>
      <c r="G28" s="3" t="s">
        <v>327</v>
      </c>
      <c r="H28" s="2" t="s">
        <v>466</v>
      </c>
      <c r="I28" s="19" t="s">
        <v>20</v>
      </c>
      <c r="J28" s="19" t="s">
        <v>17</v>
      </c>
      <c r="K28" s="19" t="s">
        <v>323</v>
      </c>
      <c r="L28" s="14">
        <f t="shared" si="2"/>
        <v>1.6900000000000002</v>
      </c>
      <c r="M28" s="19" t="s">
        <v>504</v>
      </c>
      <c r="N28" s="19" t="s">
        <v>505</v>
      </c>
      <c r="O28" s="2">
        <v>1</v>
      </c>
      <c r="P28" s="21">
        <v>0.75</v>
      </c>
      <c r="Q28" s="19"/>
      <c r="R28" s="3"/>
      <c r="S28" s="3"/>
      <c r="T28" s="17" t="s">
        <v>746</v>
      </c>
      <c r="U28" s="17" t="s">
        <v>34</v>
      </c>
      <c r="V28" s="2" t="s">
        <v>223</v>
      </c>
      <c r="W28" s="2" t="s">
        <v>466</v>
      </c>
      <c r="X28" s="17" t="s">
        <v>470</v>
      </c>
      <c r="Y28" s="17" t="s">
        <v>469</v>
      </c>
    </row>
    <row r="29" spans="1:25" ht="123.75" customHeight="1" x14ac:dyDescent="0.25">
      <c r="A29" s="3">
        <f t="shared" si="1"/>
        <v>20</v>
      </c>
      <c r="B29" s="19" t="s">
        <v>479</v>
      </c>
      <c r="C29" s="17" t="s">
        <v>23</v>
      </c>
      <c r="D29" s="2" t="s">
        <v>468</v>
      </c>
      <c r="E29" s="17" t="s">
        <v>470</v>
      </c>
      <c r="F29" s="17" t="s">
        <v>469</v>
      </c>
      <c r="G29" s="3" t="s">
        <v>327</v>
      </c>
      <c r="H29" s="2" t="s">
        <v>466</v>
      </c>
      <c r="I29" s="19" t="s">
        <v>20</v>
      </c>
      <c r="J29" s="19" t="s">
        <v>17</v>
      </c>
      <c r="K29" s="19" t="s">
        <v>323</v>
      </c>
      <c r="L29" s="14">
        <f t="shared" si="2"/>
        <v>1.6900000000000002</v>
      </c>
      <c r="M29" s="19" t="s">
        <v>502</v>
      </c>
      <c r="N29" s="19" t="s">
        <v>503</v>
      </c>
      <c r="O29" s="2">
        <v>1</v>
      </c>
      <c r="P29" s="21">
        <v>0.75</v>
      </c>
      <c r="Q29" s="19"/>
      <c r="R29" s="3"/>
      <c r="S29" s="3"/>
      <c r="T29" s="17" t="s">
        <v>746</v>
      </c>
      <c r="U29" s="17" t="s">
        <v>34</v>
      </c>
      <c r="V29" s="2" t="s">
        <v>223</v>
      </c>
      <c r="W29" s="2" t="s">
        <v>466</v>
      </c>
      <c r="X29" s="17" t="s">
        <v>470</v>
      </c>
      <c r="Y29" s="17" t="s">
        <v>469</v>
      </c>
    </row>
    <row r="30" spans="1:25" ht="90" customHeight="1" x14ac:dyDescent="0.25">
      <c r="A30" s="3">
        <f t="shared" si="1"/>
        <v>21</v>
      </c>
      <c r="B30" s="19" t="s">
        <v>478</v>
      </c>
      <c r="C30" s="17" t="s">
        <v>23</v>
      </c>
      <c r="D30" s="2" t="s">
        <v>468</v>
      </c>
      <c r="E30" s="17" t="s">
        <v>470</v>
      </c>
      <c r="F30" s="17" t="s">
        <v>469</v>
      </c>
      <c r="G30" s="3" t="s">
        <v>327</v>
      </c>
      <c r="H30" s="2" t="s">
        <v>466</v>
      </c>
      <c r="I30" s="19" t="s">
        <v>20</v>
      </c>
      <c r="J30" s="19" t="s">
        <v>17</v>
      </c>
      <c r="K30" s="19" t="s">
        <v>323</v>
      </c>
      <c r="L30" s="14">
        <f t="shared" si="2"/>
        <v>1.6900000000000002</v>
      </c>
      <c r="M30" s="19" t="s">
        <v>500</v>
      </c>
      <c r="N30" s="19" t="s">
        <v>501</v>
      </c>
      <c r="O30" s="2">
        <v>1</v>
      </c>
      <c r="P30" s="21">
        <v>0.75</v>
      </c>
      <c r="Q30" s="19"/>
      <c r="R30" s="3"/>
      <c r="S30" s="3"/>
      <c r="T30" s="17" t="s">
        <v>746</v>
      </c>
      <c r="U30" s="17" t="s">
        <v>34</v>
      </c>
      <c r="V30" s="2" t="s">
        <v>223</v>
      </c>
      <c r="W30" s="2" t="s">
        <v>466</v>
      </c>
      <c r="X30" s="17" t="s">
        <v>470</v>
      </c>
      <c r="Y30" s="17" t="s">
        <v>469</v>
      </c>
    </row>
    <row r="31" spans="1:25" ht="93.75" customHeight="1" x14ac:dyDescent="0.25">
      <c r="A31" s="3">
        <f t="shared" si="1"/>
        <v>22</v>
      </c>
      <c r="B31" s="19" t="s">
        <v>477</v>
      </c>
      <c r="C31" s="17" t="s">
        <v>23</v>
      </c>
      <c r="D31" s="2" t="s">
        <v>468</v>
      </c>
      <c r="E31" s="17" t="s">
        <v>470</v>
      </c>
      <c r="F31" s="17" t="s">
        <v>469</v>
      </c>
      <c r="G31" s="3" t="s">
        <v>327</v>
      </c>
      <c r="H31" s="2" t="s">
        <v>466</v>
      </c>
      <c r="I31" s="19" t="s">
        <v>20</v>
      </c>
      <c r="J31" s="19" t="s">
        <v>17</v>
      </c>
      <c r="K31" s="19" t="s">
        <v>323</v>
      </c>
      <c r="L31" s="14">
        <f t="shared" si="2"/>
        <v>1.6900000000000002</v>
      </c>
      <c r="M31" s="19" t="s">
        <v>498</v>
      </c>
      <c r="N31" s="19" t="s">
        <v>499</v>
      </c>
      <c r="O31" s="2">
        <v>1</v>
      </c>
      <c r="P31" s="21">
        <v>0.75</v>
      </c>
      <c r="Q31" s="19"/>
      <c r="R31" s="3"/>
      <c r="S31" s="3"/>
      <c r="T31" s="17" t="s">
        <v>746</v>
      </c>
      <c r="U31" s="17" t="s">
        <v>34</v>
      </c>
      <c r="V31" s="2" t="s">
        <v>223</v>
      </c>
      <c r="W31" s="2" t="s">
        <v>466</v>
      </c>
      <c r="X31" s="17" t="s">
        <v>470</v>
      </c>
      <c r="Y31" s="17" t="s">
        <v>469</v>
      </c>
    </row>
    <row r="32" spans="1:25" ht="87.75" customHeight="1" x14ac:dyDescent="0.25">
      <c r="A32" s="3">
        <f t="shared" si="1"/>
        <v>23</v>
      </c>
      <c r="B32" s="19" t="s">
        <v>476</v>
      </c>
      <c r="C32" s="17" t="s">
        <v>23</v>
      </c>
      <c r="D32" s="2" t="s">
        <v>468</v>
      </c>
      <c r="E32" s="17" t="s">
        <v>470</v>
      </c>
      <c r="F32" s="17" t="s">
        <v>469</v>
      </c>
      <c r="G32" s="3" t="s">
        <v>327</v>
      </c>
      <c r="H32" s="2" t="s">
        <v>466</v>
      </c>
      <c r="I32" s="19" t="s">
        <v>20</v>
      </c>
      <c r="J32" s="19" t="s">
        <v>17</v>
      </c>
      <c r="K32" s="19" t="s">
        <v>323</v>
      </c>
      <c r="L32" s="14">
        <f t="shared" si="2"/>
        <v>1.6900000000000002</v>
      </c>
      <c r="M32" s="19" t="s">
        <v>496</v>
      </c>
      <c r="N32" s="19" t="s">
        <v>497</v>
      </c>
      <c r="O32" s="2">
        <v>1</v>
      </c>
      <c r="P32" s="21">
        <v>0.75</v>
      </c>
      <c r="Q32" s="19"/>
      <c r="R32" s="3"/>
      <c r="S32" s="3"/>
      <c r="T32" s="17" t="s">
        <v>746</v>
      </c>
      <c r="U32" s="17" t="s">
        <v>34</v>
      </c>
      <c r="V32" s="2" t="s">
        <v>223</v>
      </c>
      <c r="W32" s="2" t="s">
        <v>466</v>
      </c>
      <c r="X32" s="17" t="s">
        <v>470</v>
      </c>
      <c r="Y32" s="17" t="s">
        <v>469</v>
      </c>
    </row>
    <row r="33" spans="1:30" ht="51" customHeight="1" x14ac:dyDescent="0.25">
      <c r="A33" s="3">
        <f t="shared" si="1"/>
        <v>24</v>
      </c>
      <c r="B33" s="19" t="s">
        <v>475</v>
      </c>
      <c r="C33" s="17" t="s">
        <v>23</v>
      </c>
      <c r="D33" s="2" t="s">
        <v>468</v>
      </c>
      <c r="E33" s="17" t="s">
        <v>470</v>
      </c>
      <c r="F33" s="17" t="s">
        <v>469</v>
      </c>
      <c r="G33" s="3" t="s">
        <v>327</v>
      </c>
      <c r="H33" s="2" t="s">
        <v>466</v>
      </c>
      <c r="I33" s="19" t="s">
        <v>20</v>
      </c>
      <c r="J33" s="19" t="s">
        <v>17</v>
      </c>
      <c r="K33" s="19" t="s">
        <v>323</v>
      </c>
      <c r="L33" s="14">
        <f t="shared" si="2"/>
        <v>1.6900000000000002</v>
      </c>
      <c r="M33" s="19" t="s">
        <v>494</v>
      </c>
      <c r="N33" s="19" t="s">
        <v>495</v>
      </c>
      <c r="O33" s="2">
        <v>1</v>
      </c>
      <c r="P33" s="21">
        <v>0.75</v>
      </c>
      <c r="Q33" s="19"/>
      <c r="R33" s="3"/>
      <c r="S33" s="3"/>
      <c r="T33" s="17" t="s">
        <v>746</v>
      </c>
      <c r="U33" s="17" t="s">
        <v>34</v>
      </c>
      <c r="V33" s="2" t="s">
        <v>223</v>
      </c>
      <c r="W33" s="2" t="s">
        <v>466</v>
      </c>
      <c r="X33" s="17" t="s">
        <v>470</v>
      </c>
      <c r="Y33" s="17" t="s">
        <v>469</v>
      </c>
    </row>
    <row r="34" spans="1:30" ht="53.25" customHeight="1" x14ac:dyDescent="0.25">
      <c r="A34" s="3">
        <f t="shared" si="1"/>
        <v>25</v>
      </c>
      <c r="B34" s="19" t="s">
        <v>474</v>
      </c>
      <c r="C34" s="17" t="s">
        <v>23</v>
      </c>
      <c r="D34" s="2" t="s">
        <v>468</v>
      </c>
      <c r="E34" s="17" t="s">
        <v>470</v>
      </c>
      <c r="F34" s="17" t="s">
        <v>469</v>
      </c>
      <c r="G34" s="3" t="s">
        <v>327</v>
      </c>
      <c r="H34" s="2" t="s">
        <v>466</v>
      </c>
      <c r="I34" s="19" t="s">
        <v>20</v>
      </c>
      <c r="J34" s="19" t="s">
        <v>17</v>
      </c>
      <c r="K34" s="19" t="s">
        <v>323</v>
      </c>
      <c r="L34" s="14">
        <f t="shared" si="2"/>
        <v>1.6900000000000002</v>
      </c>
      <c r="M34" s="19" t="s">
        <v>492</v>
      </c>
      <c r="N34" s="19" t="s">
        <v>493</v>
      </c>
      <c r="O34" s="2">
        <v>1</v>
      </c>
      <c r="P34" s="21">
        <v>0.75</v>
      </c>
      <c r="Q34" s="19"/>
      <c r="R34" s="3"/>
      <c r="S34" s="3"/>
      <c r="T34" s="17" t="s">
        <v>746</v>
      </c>
      <c r="U34" s="17" t="s">
        <v>34</v>
      </c>
      <c r="V34" s="2" t="s">
        <v>223</v>
      </c>
      <c r="W34" s="2" t="s">
        <v>466</v>
      </c>
      <c r="X34" s="17" t="s">
        <v>470</v>
      </c>
      <c r="Y34" s="17" t="s">
        <v>469</v>
      </c>
    </row>
    <row r="35" spans="1:30" ht="53.25" customHeight="1" x14ac:dyDescent="0.25">
      <c r="A35" s="3">
        <f t="shared" si="1"/>
        <v>26</v>
      </c>
      <c r="B35" s="19" t="s">
        <v>473</v>
      </c>
      <c r="C35" s="17" t="s">
        <v>23</v>
      </c>
      <c r="D35" s="2" t="s">
        <v>468</v>
      </c>
      <c r="E35" s="17" t="s">
        <v>470</v>
      </c>
      <c r="F35" s="17" t="s">
        <v>469</v>
      </c>
      <c r="G35" s="3" t="s">
        <v>327</v>
      </c>
      <c r="H35" s="2" t="s">
        <v>466</v>
      </c>
      <c r="I35" s="19" t="s">
        <v>20</v>
      </c>
      <c r="J35" s="19" t="s">
        <v>17</v>
      </c>
      <c r="K35" s="19" t="s">
        <v>485</v>
      </c>
      <c r="L35" s="14">
        <f>1.3*2.6</f>
        <v>3.3800000000000003</v>
      </c>
      <c r="M35" s="19" t="s">
        <v>490</v>
      </c>
      <c r="N35" s="19" t="s">
        <v>491</v>
      </c>
      <c r="O35" s="2">
        <v>2</v>
      </c>
      <c r="P35" s="21">
        <v>0.75</v>
      </c>
      <c r="Q35" s="19"/>
      <c r="R35" s="3"/>
      <c r="S35" s="3"/>
      <c r="T35" s="17" t="s">
        <v>746</v>
      </c>
      <c r="U35" s="17" t="s">
        <v>34</v>
      </c>
      <c r="V35" s="2" t="s">
        <v>223</v>
      </c>
      <c r="W35" s="2" t="s">
        <v>466</v>
      </c>
      <c r="X35" s="17" t="s">
        <v>470</v>
      </c>
      <c r="Y35" s="17" t="s">
        <v>469</v>
      </c>
    </row>
    <row r="36" spans="1:30" ht="53.25" customHeight="1" x14ac:dyDescent="0.25">
      <c r="A36" s="3">
        <f t="shared" si="1"/>
        <v>27</v>
      </c>
      <c r="B36" s="19" t="s">
        <v>472</v>
      </c>
      <c r="C36" s="17" t="s">
        <v>23</v>
      </c>
      <c r="D36" s="2" t="s">
        <v>468</v>
      </c>
      <c r="E36" s="17" t="s">
        <v>470</v>
      </c>
      <c r="F36" s="17" t="s">
        <v>467</v>
      </c>
      <c r="G36" s="3" t="s">
        <v>327</v>
      </c>
      <c r="H36" s="2" t="s">
        <v>466</v>
      </c>
      <c r="I36" s="19" t="s">
        <v>20</v>
      </c>
      <c r="J36" s="19" t="s">
        <v>17</v>
      </c>
      <c r="K36" s="19" t="s">
        <v>323</v>
      </c>
      <c r="L36" s="14">
        <f>1.3*1.3</f>
        <v>1.6900000000000002</v>
      </c>
      <c r="M36" s="19" t="s">
        <v>488</v>
      </c>
      <c r="N36" s="19" t="s">
        <v>489</v>
      </c>
      <c r="O36" s="2">
        <v>1</v>
      </c>
      <c r="P36" s="21">
        <v>0.75</v>
      </c>
      <c r="Q36" s="19"/>
      <c r="R36" s="3"/>
      <c r="S36" s="3"/>
      <c r="T36" s="17" t="s">
        <v>746</v>
      </c>
      <c r="U36" s="17" t="s">
        <v>34</v>
      </c>
      <c r="V36" s="2" t="s">
        <v>223</v>
      </c>
      <c r="W36" s="2" t="s">
        <v>466</v>
      </c>
      <c r="X36" s="17" t="s">
        <v>470</v>
      </c>
      <c r="Y36" s="17" t="s">
        <v>467</v>
      </c>
    </row>
    <row r="37" spans="1:30" ht="51" customHeight="1" x14ac:dyDescent="0.25">
      <c r="A37" s="3">
        <f t="shared" si="1"/>
        <v>28</v>
      </c>
      <c r="B37" s="19" t="s">
        <v>471</v>
      </c>
      <c r="C37" s="17" t="s">
        <v>23</v>
      </c>
      <c r="D37" s="2" t="s">
        <v>468</v>
      </c>
      <c r="E37" s="17" t="s">
        <v>470</v>
      </c>
      <c r="F37" s="17" t="s">
        <v>467</v>
      </c>
      <c r="G37" s="3" t="s">
        <v>327</v>
      </c>
      <c r="H37" s="2" t="s">
        <v>466</v>
      </c>
      <c r="I37" s="19" t="s">
        <v>20</v>
      </c>
      <c r="J37" s="19" t="s">
        <v>17</v>
      </c>
      <c r="K37" s="19" t="s">
        <v>484</v>
      </c>
      <c r="L37" s="14">
        <f>1.3*3.9</f>
        <v>5.07</v>
      </c>
      <c r="M37" s="19" t="s">
        <v>486</v>
      </c>
      <c r="N37" s="19" t="s">
        <v>487</v>
      </c>
      <c r="O37" s="2">
        <v>3</v>
      </c>
      <c r="P37" s="21">
        <v>0.75</v>
      </c>
      <c r="Q37" s="19"/>
      <c r="R37" s="3"/>
      <c r="S37" s="3"/>
      <c r="T37" s="17" t="s">
        <v>746</v>
      </c>
      <c r="U37" s="17" t="s">
        <v>34</v>
      </c>
      <c r="V37" s="2" t="s">
        <v>223</v>
      </c>
      <c r="W37" s="2" t="s">
        <v>466</v>
      </c>
      <c r="X37" s="17" t="s">
        <v>470</v>
      </c>
      <c r="Y37" s="17" t="s">
        <v>467</v>
      </c>
    </row>
    <row r="38" spans="1:30" ht="74.25" customHeight="1" x14ac:dyDescent="0.25">
      <c r="A38" s="3">
        <f t="shared" si="1"/>
        <v>29</v>
      </c>
      <c r="B38" s="52" t="s">
        <v>739</v>
      </c>
      <c r="C38" s="17" t="s">
        <v>23</v>
      </c>
      <c r="D38" s="17" t="s">
        <v>151</v>
      </c>
      <c r="E38" s="17" t="s">
        <v>374</v>
      </c>
      <c r="F38" s="17" t="s">
        <v>152</v>
      </c>
      <c r="G38" s="17" t="s">
        <v>153</v>
      </c>
      <c r="H38" s="17" t="s">
        <v>186</v>
      </c>
      <c r="I38" s="19" t="s">
        <v>20</v>
      </c>
      <c r="J38" s="19" t="s">
        <v>17</v>
      </c>
      <c r="K38" s="6" t="s">
        <v>45</v>
      </c>
      <c r="L38" s="13">
        <f>1*1</f>
        <v>1</v>
      </c>
      <c r="M38" s="19" t="s">
        <v>740</v>
      </c>
      <c r="N38" s="19" t="s">
        <v>741</v>
      </c>
      <c r="O38" s="21">
        <v>3</v>
      </c>
      <c r="P38" s="21">
        <v>0.75</v>
      </c>
      <c r="Q38" s="19"/>
      <c r="R38" s="3"/>
      <c r="S38" s="3"/>
      <c r="T38" s="17" t="s">
        <v>746</v>
      </c>
      <c r="U38" s="17" t="s">
        <v>34</v>
      </c>
      <c r="V38" s="2" t="s">
        <v>223</v>
      </c>
      <c r="W38" s="17" t="s">
        <v>151</v>
      </c>
      <c r="X38" s="17" t="s">
        <v>374</v>
      </c>
      <c r="Y38" s="17" t="s">
        <v>152</v>
      </c>
    </row>
    <row r="39" spans="1:30" ht="75.75" customHeight="1" x14ac:dyDescent="0.25">
      <c r="A39" s="3">
        <f t="shared" ref="A39:A72" si="3">A38+1</f>
        <v>30</v>
      </c>
      <c r="B39" s="52" t="s">
        <v>592</v>
      </c>
      <c r="C39" s="17" t="s">
        <v>23</v>
      </c>
      <c r="D39" s="17" t="s">
        <v>459</v>
      </c>
      <c r="E39" s="17" t="s">
        <v>302</v>
      </c>
      <c r="F39" s="17" t="s">
        <v>460</v>
      </c>
      <c r="G39" s="17" t="s">
        <v>461</v>
      </c>
      <c r="H39" s="17" t="s">
        <v>463</v>
      </c>
      <c r="I39" s="19" t="s">
        <v>16</v>
      </c>
      <c r="J39" s="19" t="s">
        <v>452</v>
      </c>
      <c r="K39" s="19" t="s">
        <v>464</v>
      </c>
      <c r="L39" s="14">
        <f>5.5*2</f>
        <v>11</v>
      </c>
      <c r="M39" s="19" t="s">
        <v>593</v>
      </c>
      <c r="N39" s="19" t="s">
        <v>594</v>
      </c>
      <c r="O39" s="19">
        <v>4</v>
      </c>
      <c r="P39" s="21">
        <v>0.75</v>
      </c>
      <c r="Q39" s="19"/>
      <c r="R39" s="3"/>
      <c r="S39" s="3"/>
      <c r="T39" s="17" t="s">
        <v>746</v>
      </c>
      <c r="U39" s="17" t="s">
        <v>34</v>
      </c>
      <c r="V39" s="2" t="s">
        <v>223</v>
      </c>
      <c r="W39" s="17" t="s">
        <v>459</v>
      </c>
      <c r="X39" s="17" t="s">
        <v>302</v>
      </c>
      <c r="Y39" s="17" t="s">
        <v>460</v>
      </c>
    </row>
    <row r="40" spans="1:30" ht="47.25" x14ac:dyDescent="0.25">
      <c r="A40" s="3">
        <f t="shared" si="3"/>
        <v>31</v>
      </c>
      <c r="B40" s="19" t="s">
        <v>483</v>
      </c>
      <c r="C40" s="17" t="s">
        <v>23</v>
      </c>
      <c r="D40" s="2" t="s">
        <v>468</v>
      </c>
      <c r="E40" s="17" t="s">
        <v>470</v>
      </c>
      <c r="F40" s="17" t="s">
        <v>469</v>
      </c>
      <c r="G40" s="3" t="s">
        <v>327</v>
      </c>
      <c r="H40" s="2" t="s">
        <v>466</v>
      </c>
      <c r="I40" s="19" t="s">
        <v>20</v>
      </c>
      <c r="J40" s="19" t="s">
        <v>17</v>
      </c>
      <c r="K40" s="19" t="s">
        <v>323</v>
      </c>
      <c r="L40" s="14">
        <f>1.3*1.3</f>
        <v>1.6900000000000002</v>
      </c>
      <c r="M40" s="19" t="s">
        <v>508</v>
      </c>
      <c r="N40" s="19" t="s">
        <v>509</v>
      </c>
      <c r="O40" s="2">
        <v>1</v>
      </c>
      <c r="P40" s="21">
        <v>0.75</v>
      </c>
      <c r="Q40" s="19"/>
      <c r="R40" s="3"/>
      <c r="S40" s="3"/>
      <c r="T40" s="17" t="s">
        <v>746</v>
      </c>
      <c r="U40" s="17" t="s">
        <v>34</v>
      </c>
      <c r="V40" s="2" t="s">
        <v>223</v>
      </c>
      <c r="W40" s="2" t="s">
        <v>468</v>
      </c>
      <c r="X40" s="17" t="s">
        <v>470</v>
      </c>
      <c r="Y40" s="17" t="s">
        <v>469</v>
      </c>
    </row>
    <row r="41" spans="1:30" ht="50.25" customHeight="1" x14ac:dyDescent="0.25">
      <c r="A41" s="3">
        <f t="shared" si="3"/>
        <v>32</v>
      </c>
      <c r="B41" s="52">
        <v>23562</v>
      </c>
      <c r="C41" s="17" t="s">
        <v>23</v>
      </c>
      <c r="D41" s="18" t="s">
        <v>750</v>
      </c>
      <c r="E41" s="18" t="s">
        <v>752</v>
      </c>
      <c r="F41" s="18" t="s">
        <v>755</v>
      </c>
      <c r="G41" s="3" t="s">
        <v>327</v>
      </c>
      <c r="H41" s="18" t="s">
        <v>751</v>
      </c>
      <c r="I41" s="6" t="s">
        <v>20</v>
      </c>
      <c r="J41" s="6" t="s">
        <v>17</v>
      </c>
      <c r="K41" s="6" t="s">
        <v>323</v>
      </c>
      <c r="L41" s="20">
        <v>1.69</v>
      </c>
      <c r="M41" s="19" t="s">
        <v>753</v>
      </c>
      <c r="N41" s="19" t="s">
        <v>754</v>
      </c>
      <c r="O41" s="19">
        <v>1</v>
      </c>
      <c r="P41" s="19">
        <v>0.75</v>
      </c>
      <c r="Q41" s="19"/>
      <c r="R41" s="3"/>
      <c r="S41" s="3"/>
      <c r="T41" s="17" t="s">
        <v>746</v>
      </c>
      <c r="U41" s="17" t="s">
        <v>34</v>
      </c>
      <c r="V41" s="2" t="s">
        <v>223</v>
      </c>
      <c r="W41" s="18" t="s">
        <v>751</v>
      </c>
      <c r="X41" s="18" t="s">
        <v>752</v>
      </c>
      <c r="Y41" s="18" t="s">
        <v>755</v>
      </c>
      <c r="Z41" s="12"/>
      <c r="AA41" s="12"/>
      <c r="AB41" s="12"/>
      <c r="AC41" s="12"/>
      <c r="AD41" s="12"/>
    </row>
    <row r="42" spans="1:30" ht="37.5" customHeight="1" x14ac:dyDescent="0.25">
      <c r="A42" s="3">
        <f t="shared" si="3"/>
        <v>33</v>
      </c>
      <c r="B42" s="52">
        <v>23552</v>
      </c>
      <c r="C42" s="17" t="s">
        <v>23</v>
      </c>
      <c r="D42" s="58" t="s">
        <v>758</v>
      </c>
      <c r="E42" s="18" t="s">
        <v>756</v>
      </c>
      <c r="F42" s="18" t="s">
        <v>757</v>
      </c>
      <c r="G42" s="3" t="s">
        <v>327</v>
      </c>
      <c r="H42" s="18" t="s">
        <v>759</v>
      </c>
      <c r="I42" s="6" t="s">
        <v>16</v>
      </c>
      <c r="J42" s="6" t="s">
        <v>452</v>
      </c>
      <c r="K42" s="6" t="s">
        <v>762</v>
      </c>
      <c r="L42" s="20">
        <f>2.3*1.3</f>
        <v>2.9899999999999998</v>
      </c>
      <c r="M42" s="19" t="s">
        <v>760</v>
      </c>
      <c r="N42" s="19" t="s">
        <v>761</v>
      </c>
      <c r="O42" s="19">
        <v>2</v>
      </c>
      <c r="P42" s="19">
        <v>0.75</v>
      </c>
      <c r="Q42" s="19"/>
      <c r="R42" s="3"/>
      <c r="S42" s="3"/>
      <c r="T42" s="17" t="s">
        <v>746</v>
      </c>
      <c r="U42" s="17" t="s">
        <v>34</v>
      </c>
      <c r="V42" s="2" t="s">
        <v>223</v>
      </c>
      <c r="W42" s="59" t="s">
        <v>758</v>
      </c>
      <c r="X42" s="18" t="s">
        <v>756</v>
      </c>
      <c r="Y42" s="18" t="s">
        <v>757</v>
      </c>
      <c r="Z42" s="12"/>
      <c r="AA42" s="12"/>
      <c r="AB42" s="12"/>
      <c r="AC42" s="12"/>
      <c r="AD42" s="12"/>
    </row>
    <row r="43" spans="1:30" ht="89.25" customHeight="1" x14ac:dyDescent="0.25">
      <c r="A43" s="3">
        <f t="shared" si="3"/>
        <v>34</v>
      </c>
      <c r="B43" s="52" t="s">
        <v>624</v>
      </c>
      <c r="C43" s="17" t="s">
        <v>23</v>
      </c>
      <c r="D43" s="17" t="s">
        <v>627</v>
      </c>
      <c r="E43" s="17" t="s">
        <v>623</v>
      </c>
      <c r="F43" s="17" t="s">
        <v>764</v>
      </c>
      <c r="G43" s="3" t="s">
        <v>327</v>
      </c>
      <c r="H43" s="17" t="s">
        <v>620</v>
      </c>
      <c r="I43" s="19" t="s">
        <v>20</v>
      </c>
      <c r="J43" s="19" t="s">
        <v>17</v>
      </c>
      <c r="K43" s="19" t="s">
        <v>323</v>
      </c>
      <c r="L43" s="19">
        <f>1.3*1.3</f>
        <v>1.6900000000000002</v>
      </c>
      <c r="M43" s="19" t="s">
        <v>625</v>
      </c>
      <c r="N43" s="19" t="s">
        <v>626</v>
      </c>
      <c r="O43" s="19">
        <v>1</v>
      </c>
      <c r="P43" s="19">
        <v>0.75</v>
      </c>
      <c r="Q43" s="19"/>
      <c r="R43" s="3"/>
      <c r="S43" s="3"/>
      <c r="T43" s="17" t="s">
        <v>746</v>
      </c>
      <c r="U43" s="17" t="s">
        <v>34</v>
      </c>
      <c r="V43" s="2" t="s">
        <v>223</v>
      </c>
      <c r="W43" s="17" t="s">
        <v>621</v>
      </c>
      <c r="X43" s="17" t="s">
        <v>623</v>
      </c>
      <c r="Y43" s="17" t="s">
        <v>622</v>
      </c>
    </row>
    <row r="44" spans="1:30" ht="59.25" customHeight="1" x14ac:dyDescent="0.25">
      <c r="A44" s="3">
        <f t="shared" si="3"/>
        <v>35</v>
      </c>
      <c r="B44" s="52">
        <v>23537</v>
      </c>
      <c r="C44" s="17" t="s">
        <v>23</v>
      </c>
      <c r="D44" s="18" t="s">
        <v>763</v>
      </c>
      <c r="E44" s="18" t="s">
        <v>736</v>
      </c>
      <c r="F44" s="18" t="s">
        <v>765</v>
      </c>
      <c r="G44" s="3" t="s">
        <v>327</v>
      </c>
      <c r="H44" s="18" t="s">
        <v>766</v>
      </c>
      <c r="I44" s="6" t="s">
        <v>16</v>
      </c>
      <c r="J44" s="6" t="s">
        <v>17</v>
      </c>
      <c r="K44" s="6" t="s">
        <v>767</v>
      </c>
      <c r="L44" s="20">
        <f>3.9*1.3</f>
        <v>5.07</v>
      </c>
      <c r="M44" s="19" t="s">
        <v>737</v>
      </c>
      <c r="N44" s="19" t="s">
        <v>738</v>
      </c>
      <c r="O44" s="19">
        <v>3</v>
      </c>
      <c r="P44" s="19">
        <v>0.75</v>
      </c>
      <c r="Q44" s="19"/>
      <c r="R44" s="3"/>
      <c r="S44" s="3"/>
      <c r="T44" s="17" t="s">
        <v>746</v>
      </c>
      <c r="U44" s="17" t="s">
        <v>34</v>
      </c>
      <c r="V44" s="2" t="s">
        <v>223</v>
      </c>
      <c r="W44" s="18" t="s">
        <v>763</v>
      </c>
      <c r="X44" s="18" t="s">
        <v>736</v>
      </c>
      <c r="Y44" s="18" t="s">
        <v>765</v>
      </c>
      <c r="Z44" s="12"/>
      <c r="AA44" s="12"/>
      <c r="AB44" s="12"/>
      <c r="AC44" s="12"/>
      <c r="AD44" s="12"/>
    </row>
    <row r="45" spans="1:30" ht="89.25" customHeight="1" x14ac:dyDescent="0.25">
      <c r="A45" s="3">
        <f t="shared" si="3"/>
        <v>36</v>
      </c>
      <c r="B45" s="52" t="s">
        <v>632</v>
      </c>
      <c r="C45" s="17" t="s">
        <v>23</v>
      </c>
      <c r="D45" s="17" t="s">
        <v>630</v>
      </c>
      <c r="E45" s="17" t="s">
        <v>629</v>
      </c>
      <c r="F45" s="17" t="s">
        <v>628</v>
      </c>
      <c r="G45" s="3" t="s">
        <v>327</v>
      </c>
      <c r="H45" s="17" t="s">
        <v>631</v>
      </c>
      <c r="I45" s="19" t="s">
        <v>16</v>
      </c>
      <c r="J45" s="19" t="s">
        <v>17</v>
      </c>
      <c r="K45" s="19" t="s">
        <v>465</v>
      </c>
      <c r="L45" s="19">
        <f>3*1.5</f>
        <v>4.5</v>
      </c>
      <c r="M45" s="19" t="s">
        <v>633</v>
      </c>
      <c r="N45" s="19" t="s">
        <v>634</v>
      </c>
      <c r="O45" s="19">
        <v>2</v>
      </c>
      <c r="P45" s="19">
        <v>0.75</v>
      </c>
      <c r="Q45" s="19"/>
      <c r="R45" s="2"/>
      <c r="S45" s="2"/>
      <c r="T45" s="17" t="s">
        <v>746</v>
      </c>
      <c r="U45" s="17" t="s">
        <v>34</v>
      </c>
      <c r="V45" s="2" t="s">
        <v>223</v>
      </c>
      <c r="W45" s="17" t="s">
        <v>630</v>
      </c>
      <c r="X45" s="17" t="s">
        <v>629</v>
      </c>
      <c r="Y45" s="17" t="s">
        <v>628</v>
      </c>
    </row>
    <row r="46" spans="1:30" ht="55.5" customHeight="1" x14ac:dyDescent="0.25">
      <c r="A46" s="3">
        <f t="shared" si="3"/>
        <v>37</v>
      </c>
      <c r="B46" s="52">
        <v>23510</v>
      </c>
      <c r="C46" s="17" t="s">
        <v>23</v>
      </c>
      <c r="D46" s="18" t="s">
        <v>768</v>
      </c>
      <c r="E46" s="18" t="s">
        <v>770</v>
      </c>
      <c r="F46" s="25" t="s">
        <v>769</v>
      </c>
      <c r="G46" s="3" t="s">
        <v>327</v>
      </c>
      <c r="H46" s="18" t="s">
        <v>771</v>
      </c>
      <c r="I46" s="19" t="s">
        <v>20</v>
      </c>
      <c r="J46" s="19" t="s">
        <v>17</v>
      </c>
      <c r="K46" s="6" t="s">
        <v>323</v>
      </c>
      <c r="L46" s="20">
        <f>1.3*1.3</f>
        <v>1.6900000000000002</v>
      </c>
      <c r="M46" s="19" t="s">
        <v>633</v>
      </c>
      <c r="N46" s="19" t="s">
        <v>634</v>
      </c>
      <c r="O46" s="19">
        <v>1</v>
      </c>
      <c r="P46" s="19">
        <v>0.75</v>
      </c>
      <c r="Q46" s="19"/>
      <c r="R46" s="3"/>
      <c r="S46" s="3"/>
      <c r="T46" s="17" t="s">
        <v>746</v>
      </c>
      <c r="U46" s="17" t="s">
        <v>34</v>
      </c>
      <c r="V46" s="2" t="s">
        <v>223</v>
      </c>
      <c r="W46" s="18" t="s">
        <v>768</v>
      </c>
      <c r="X46" s="18" t="s">
        <v>770</v>
      </c>
      <c r="Y46" s="2" t="s">
        <v>769</v>
      </c>
      <c r="Z46" s="12"/>
      <c r="AA46" s="12"/>
      <c r="AB46" s="12"/>
      <c r="AC46" s="12"/>
      <c r="AD46" s="12"/>
    </row>
    <row r="47" spans="1:30" ht="57" customHeight="1" x14ac:dyDescent="0.25">
      <c r="A47" s="3">
        <f t="shared" si="3"/>
        <v>38</v>
      </c>
      <c r="B47" s="52" t="s">
        <v>578</v>
      </c>
      <c r="C47" s="17" t="s">
        <v>23</v>
      </c>
      <c r="D47" s="17" t="s">
        <v>156</v>
      </c>
      <c r="E47" s="17" t="s">
        <v>370</v>
      </c>
      <c r="F47" s="17" t="s">
        <v>157</v>
      </c>
      <c r="G47" s="3" t="s">
        <v>327</v>
      </c>
      <c r="H47" s="17" t="s">
        <v>176</v>
      </c>
      <c r="I47" s="19" t="s">
        <v>20</v>
      </c>
      <c r="J47" s="19" t="s">
        <v>17</v>
      </c>
      <c r="K47" s="6" t="s">
        <v>140</v>
      </c>
      <c r="L47" s="14">
        <f>2.1*1.1</f>
        <v>2.3100000000000005</v>
      </c>
      <c r="M47" s="19" t="s">
        <v>579</v>
      </c>
      <c r="N47" s="19" t="s">
        <v>580</v>
      </c>
      <c r="O47" s="19">
        <v>2</v>
      </c>
      <c r="P47" s="21">
        <v>0.75</v>
      </c>
      <c r="Q47" s="19"/>
      <c r="R47" s="3"/>
      <c r="S47" s="3"/>
      <c r="T47" s="17" t="s">
        <v>746</v>
      </c>
      <c r="U47" s="17" t="s">
        <v>34</v>
      </c>
      <c r="V47" s="2" t="s">
        <v>223</v>
      </c>
      <c r="W47" s="17" t="s">
        <v>156</v>
      </c>
      <c r="X47" s="17" t="s">
        <v>370</v>
      </c>
      <c r="Y47" s="17" t="s">
        <v>157</v>
      </c>
    </row>
    <row r="48" spans="1:30" ht="54.75" customHeight="1" x14ac:dyDescent="0.25">
      <c r="A48" s="3">
        <f t="shared" si="3"/>
        <v>39</v>
      </c>
      <c r="B48" s="52" t="s">
        <v>720</v>
      </c>
      <c r="C48" s="17" t="s">
        <v>23</v>
      </c>
      <c r="D48" s="17" t="s">
        <v>715</v>
      </c>
      <c r="E48" s="17" t="s">
        <v>716</v>
      </c>
      <c r="F48" s="17" t="s">
        <v>714</v>
      </c>
      <c r="G48" s="3" t="s">
        <v>327</v>
      </c>
      <c r="H48" s="17" t="s">
        <v>717</v>
      </c>
      <c r="I48" s="19" t="s">
        <v>20</v>
      </c>
      <c r="J48" s="19" t="s">
        <v>138</v>
      </c>
      <c r="K48" s="19" t="s">
        <v>367</v>
      </c>
      <c r="L48" s="19">
        <f>2.6*1.3</f>
        <v>3.3800000000000003</v>
      </c>
      <c r="M48" s="19" t="s">
        <v>718</v>
      </c>
      <c r="N48" s="19" t="s">
        <v>719</v>
      </c>
      <c r="O48" s="19">
        <v>2</v>
      </c>
      <c r="P48" s="19">
        <v>0.75</v>
      </c>
      <c r="Q48" s="19"/>
      <c r="R48" s="2"/>
      <c r="S48" s="2"/>
      <c r="T48" s="17" t="s">
        <v>746</v>
      </c>
      <c r="U48" s="17" t="s">
        <v>34</v>
      </c>
      <c r="V48" s="2" t="s">
        <v>223</v>
      </c>
      <c r="W48" s="17" t="s">
        <v>715</v>
      </c>
      <c r="X48" s="17" t="s">
        <v>716</v>
      </c>
      <c r="Y48" s="17" t="s">
        <v>714</v>
      </c>
    </row>
    <row r="49" spans="1:25" ht="69" customHeight="1" x14ac:dyDescent="0.25">
      <c r="A49" s="3">
        <f t="shared" si="3"/>
        <v>40</v>
      </c>
      <c r="B49" s="52" t="s">
        <v>725</v>
      </c>
      <c r="C49" s="17" t="s">
        <v>23</v>
      </c>
      <c r="D49" s="17" t="s">
        <v>722</v>
      </c>
      <c r="E49" s="17" t="s">
        <v>723</v>
      </c>
      <c r="F49" s="17" t="s">
        <v>724</v>
      </c>
      <c r="G49" s="3" t="s">
        <v>327</v>
      </c>
      <c r="H49" s="17" t="s">
        <v>721</v>
      </c>
      <c r="I49" s="19" t="s">
        <v>20</v>
      </c>
      <c r="J49" s="19" t="s">
        <v>138</v>
      </c>
      <c r="K49" s="19" t="s">
        <v>323</v>
      </c>
      <c r="L49" s="19">
        <v>1.69</v>
      </c>
      <c r="M49" s="19" t="s">
        <v>705</v>
      </c>
      <c r="N49" s="19" t="s">
        <v>706</v>
      </c>
      <c r="O49" s="19">
        <v>1</v>
      </c>
      <c r="P49" s="19">
        <v>0.75</v>
      </c>
      <c r="Q49" s="19"/>
      <c r="R49" s="2"/>
      <c r="S49" s="2"/>
      <c r="T49" s="17" t="s">
        <v>746</v>
      </c>
      <c r="U49" s="17" t="s">
        <v>34</v>
      </c>
      <c r="V49" s="2" t="s">
        <v>223</v>
      </c>
      <c r="W49" s="17" t="s">
        <v>722</v>
      </c>
      <c r="X49" s="17" t="s">
        <v>723</v>
      </c>
      <c r="Y49" s="17" t="s">
        <v>724</v>
      </c>
    </row>
    <row r="50" spans="1:25" ht="51" customHeight="1" x14ac:dyDescent="0.25">
      <c r="A50" s="3">
        <f t="shared" si="3"/>
        <v>41</v>
      </c>
      <c r="B50" s="19" t="s">
        <v>514</v>
      </c>
      <c r="C50" s="17" t="s">
        <v>23</v>
      </c>
      <c r="D50" s="17" t="s">
        <v>510</v>
      </c>
      <c r="E50" s="17" t="s">
        <v>511</v>
      </c>
      <c r="F50" s="17" t="s">
        <v>512</v>
      </c>
      <c r="G50" s="3" t="s">
        <v>327</v>
      </c>
      <c r="H50" s="17" t="s">
        <v>515</v>
      </c>
      <c r="I50" s="19" t="s">
        <v>20</v>
      </c>
      <c r="J50" s="19" t="s">
        <v>18</v>
      </c>
      <c r="K50" s="6" t="s">
        <v>323</v>
      </c>
      <c r="L50" s="14">
        <f>1.3*1.3</f>
        <v>1.6900000000000002</v>
      </c>
      <c r="M50" s="19" t="s">
        <v>516</v>
      </c>
      <c r="N50" s="19" t="s">
        <v>517</v>
      </c>
      <c r="O50" s="19">
        <v>1</v>
      </c>
      <c r="P50" s="21">
        <v>1.1000000000000001</v>
      </c>
      <c r="Q50" s="19"/>
      <c r="R50" s="3"/>
      <c r="S50" s="3"/>
      <c r="T50" s="17" t="s">
        <v>746</v>
      </c>
      <c r="U50" s="17" t="s">
        <v>34</v>
      </c>
      <c r="V50" s="2" t="s">
        <v>223</v>
      </c>
      <c r="W50" s="17" t="s">
        <v>510</v>
      </c>
      <c r="X50" s="17" t="s">
        <v>511</v>
      </c>
      <c r="Y50" s="17" t="s">
        <v>512</v>
      </c>
    </row>
    <row r="51" spans="1:25" ht="51" customHeight="1" x14ac:dyDescent="0.25">
      <c r="A51" s="3">
        <f t="shared" si="3"/>
        <v>42</v>
      </c>
      <c r="B51" s="19" t="s">
        <v>513</v>
      </c>
      <c r="C51" s="17" t="s">
        <v>23</v>
      </c>
      <c r="D51" s="17" t="s">
        <v>510</v>
      </c>
      <c r="E51" s="17" t="s">
        <v>511</v>
      </c>
      <c r="F51" s="17" t="s">
        <v>512</v>
      </c>
      <c r="G51" s="3" t="s">
        <v>327</v>
      </c>
      <c r="H51" s="17" t="s">
        <v>515</v>
      </c>
      <c r="I51" s="19" t="s">
        <v>20</v>
      </c>
      <c r="J51" s="19" t="s">
        <v>18</v>
      </c>
      <c r="K51" s="6" t="s">
        <v>323</v>
      </c>
      <c r="L51" s="14">
        <f>1.3*1.3</f>
        <v>1.6900000000000002</v>
      </c>
      <c r="M51" s="19" t="s">
        <v>516</v>
      </c>
      <c r="N51" s="19" t="s">
        <v>517</v>
      </c>
      <c r="O51" s="19">
        <v>1</v>
      </c>
      <c r="P51" s="21">
        <v>1.1000000000000001</v>
      </c>
      <c r="Q51" s="19"/>
      <c r="R51" s="3"/>
      <c r="S51" s="3"/>
      <c r="T51" s="17" t="s">
        <v>746</v>
      </c>
      <c r="U51" s="17" t="s">
        <v>34</v>
      </c>
      <c r="V51" s="2" t="s">
        <v>223</v>
      </c>
      <c r="W51" s="17" t="s">
        <v>510</v>
      </c>
      <c r="X51" s="17" t="s">
        <v>511</v>
      </c>
      <c r="Y51" s="17" t="s">
        <v>512</v>
      </c>
    </row>
    <row r="52" spans="1:25" ht="77.25" customHeight="1" x14ac:dyDescent="0.25">
      <c r="A52" s="3">
        <f t="shared" si="3"/>
        <v>43</v>
      </c>
      <c r="B52" s="52" t="s">
        <v>707</v>
      </c>
      <c r="C52" s="17" t="s">
        <v>23</v>
      </c>
      <c r="D52" s="17" t="s">
        <v>149</v>
      </c>
      <c r="E52" s="17" t="s">
        <v>373</v>
      </c>
      <c r="F52" s="17" t="s">
        <v>150</v>
      </c>
      <c r="G52" s="3" t="s">
        <v>327</v>
      </c>
      <c r="H52" s="17" t="s">
        <v>187</v>
      </c>
      <c r="I52" s="19" t="s">
        <v>20</v>
      </c>
      <c r="J52" s="19" t="s">
        <v>17</v>
      </c>
      <c r="K52" s="6" t="s">
        <v>365</v>
      </c>
      <c r="L52" s="13">
        <f>5.2*1.3</f>
        <v>6.7600000000000007</v>
      </c>
      <c r="M52" s="19" t="s">
        <v>705</v>
      </c>
      <c r="N52" s="19" t="s">
        <v>706</v>
      </c>
      <c r="O52" s="21">
        <v>4</v>
      </c>
      <c r="P52" s="21">
        <v>0.75</v>
      </c>
      <c r="Q52" s="19"/>
      <c r="R52" s="3"/>
      <c r="S52" s="3"/>
      <c r="T52" s="17" t="s">
        <v>746</v>
      </c>
      <c r="U52" s="17" t="s">
        <v>34</v>
      </c>
      <c r="V52" s="2" t="s">
        <v>223</v>
      </c>
      <c r="W52" s="17" t="s">
        <v>149</v>
      </c>
      <c r="X52" s="17" t="s">
        <v>373</v>
      </c>
      <c r="Y52" s="17" t="s">
        <v>150</v>
      </c>
    </row>
    <row r="53" spans="1:25" ht="53.25" customHeight="1" x14ac:dyDescent="0.25">
      <c r="A53" s="3">
        <f t="shared" si="3"/>
        <v>44</v>
      </c>
      <c r="B53" s="52" t="s">
        <v>686</v>
      </c>
      <c r="C53" s="17" t="s">
        <v>23</v>
      </c>
      <c r="D53" s="33" t="s">
        <v>616</v>
      </c>
      <c r="E53" s="17" t="s">
        <v>451</v>
      </c>
      <c r="F53" s="17" t="s">
        <v>617</v>
      </c>
      <c r="G53" s="3" t="s">
        <v>327</v>
      </c>
      <c r="H53" s="17" t="s">
        <v>689</v>
      </c>
      <c r="I53" s="19" t="s">
        <v>16</v>
      </c>
      <c r="J53" s="19" t="s">
        <v>452</v>
      </c>
      <c r="K53" s="6" t="s">
        <v>577</v>
      </c>
      <c r="L53" s="14">
        <f>2.6*1.3</f>
        <v>3.3800000000000003</v>
      </c>
      <c r="M53" s="19" t="s">
        <v>687</v>
      </c>
      <c r="N53" s="19" t="s">
        <v>688</v>
      </c>
      <c r="O53" s="19">
        <v>2</v>
      </c>
      <c r="P53" s="21">
        <v>0.75</v>
      </c>
      <c r="Q53" s="19"/>
      <c r="R53" s="3"/>
      <c r="S53" s="3"/>
      <c r="T53" s="17" t="s">
        <v>746</v>
      </c>
      <c r="U53" s="17" t="s">
        <v>34</v>
      </c>
      <c r="V53" s="2" t="s">
        <v>223</v>
      </c>
      <c r="W53" s="33" t="s">
        <v>616</v>
      </c>
      <c r="X53" s="17" t="s">
        <v>451</v>
      </c>
      <c r="Y53" s="17" t="s">
        <v>617</v>
      </c>
    </row>
    <row r="54" spans="1:25" ht="77.25" customHeight="1" x14ac:dyDescent="0.25">
      <c r="A54" s="3">
        <f t="shared" si="3"/>
        <v>45</v>
      </c>
      <c r="B54" s="52" t="s">
        <v>735</v>
      </c>
      <c r="C54" s="17" t="s">
        <v>23</v>
      </c>
      <c r="D54" s="17" t="s">
        <v>730</v>
      </c>
      <c r="E54" s="17" t="s">
        <v>326</v>
      </c>
      <c r="F54" s="17" t="s">
        <v>731</v>
      </c>
      <c r="G54" s="3" t="s">
        <v>327</v>
      </c>
      <c r="H54" s="17" t="s">
        <v>734</v>
      </c>
      <c r="I54" s="19" t="s">
        <v>20</v>
      </c>
      <c r="J54" s="19" t="s">
        <v>138</v>
      </c>
      <c r="K54" s="19" t="s">
        <v>323</v>
      </c>
      <c r="L54" s="19">
        <v>1.69</v>
      </c>
      <c r="M54" s="19" t="s">
        <v>732</v>
      </c>
      <c r="N54" s="19" t="s">
        <v>733</v>
      </c>
      <c r="O54" s="19">
        <v>1</v>
      </c>
      <c r="P54" s="19">
        <v>0.75</v>
      </c>
      <c r="Q54" s="19"/>
      <c r="R54" s="2"/>
      <c r="S54" s="2"/>
      <c r="T54" s="17" t="s">
        <v>746</v>
      </c>
      <c r="U54" s="17" t="s">
        <v>34</v>
      </c>
      <c r="V54" s="2" t="s">
        <v>223</v>
      </c>
      <c r="W54" s="17" t="s">
        <v>730</v>
      </c>
      <c r="X54" s="17" t="s">
        <v>326</v>
      </c>
      <c r="Y54" s="17" t="s">
        <v>731</v>
      </c>
    </row>
    <row r="55" spans="1:25" ht="77.25" customHeight="1" x14ac:dyDescent="0.25">
      <c r="A55" s="3">
        <f t="shared" si="3"/>
        <v>46</v>
      </c>
      <c r="B55" s="52" t="s">
        <v>710</v>
      </c>
      <c r="C55" s="17" t="s">
        <v>23</v>
      </c>
      <c r="D55" s="17" t="s">
        <v>711</v>
      </c>
      <c r="E55" s="17" t="s">
        <v>306</v>
      </c>
      <c r="F55" s="17" t="s">
        <v>713</v>
      </c>
      <c r="G55" s="17" t="s">
        <v>165</v>
      </c>
      <c r="H55" s="17" t="s">
        <v>712</v>
      </c>
      <c r="I55" s="19" t="s">
        <v>20</v>
      </c>
      <c r="J55" s="19" t="s">
        <v>138</v>
      </c>
      <c r="K55" s="6" t="s">
        <v>48</v>
      </c>
      <c r="L55" s="14">
        <f>2*1</f>
        <v>2</v>
      </c>
      <c r="M55" s="19" t="s">
        <v>708</v>
      </c>
      <c r="N55" s="19" t="s">
        <v>709</v>
      </c>
      <c r="O55" s="19">
        <v>1</v>
      </c>
      <c r="P55" s="21">
        <v>0.75</v>
      </c>
      <c r="Q55" s="19"/>
      <c r="R55" s="3"/>
      <c r="S55" s="3"/>
      <c r="T55" s="17" t="s">
        <v>746</v>
      </c>
      <c r="U55" s="17" t="s">
        <v>34</v>
      </c>
      <c r="V55" s="2" t="s">
        <v>223</v>
      </c>
      <c r="W55" s="17" t="s">
        <v>711</v>
      </c>
      <c r="X55" s="17" t="s">
        <v>306</v>
      </c>
      <c r="Y55" s="17" t="s">
        <v>713</v>
      </c>
    </row>
    <row r="56" spans="1:25" ht="87.75" customHeight="1" x14ac:dyDescent="0.25">
      <c r="A56" s="3">
        <f t="shared" si="3"/>
        <v>47</v>
      </c>
      <c r="B56" s="52" t="s">
        <v>685</v>
      </c>
      <c r="C56" s="17" t="s">
        <v>23</v>
      </c>
      <c r="D56" s="51" t="s">
        <v>616</v>
      </c>
      <c r="E56" s="5" t="s">
        <v>451</v>
      </c>
      <c r="F56" s="5" t="s">
        <v>617</v>
      </c>
      <c r="G56" s="34" t="s">
        <v>327</v>
      </c>
      <c r="H56" s="5" t="s">
        <v>682</v>
      </c>
      <c r="I56" s="29" t="s">
        <v>20</v>
      </c>
      <c r="J56" s="29" t="s">
        <v>138</v>
      </c>
      <c r="K56" s="35" t="s">
        <v>323</v>
      </c>
      <c r="L56" s="36">
        <v>1.69</v>
      </c>
      <c r="M56" s="29" t="s">
        <v>683</v>
      </c>
      <c r="N56" s="29" t="s">
        <v>684</v>
      </c>
      <c r="O56" s="29">
        <v>1</v>
      </c>
      <c r="P56" s="37">
        <v>0.75</v>
      </c>
      <c r="Q56" s="19"/>
      <c r="R56" s="3"/>
      <c r="S56" s="3"/>
      <c r="T56" s="17" t="s">
        <v>746</v>
      </c>
      <c r="U56" s="17" t="s">
        <v>34</v>
      </c>
      <c r="V56" s="2" t="s">
        <v>223</v>
      </c>
      <c r="W56" s="33" t="s">
        <v>616</v>
      </c>
      <c r="X56" s="17" t="s">
        <v>451</v>
      </c>
      <c r="Y56" s="17" t="s">
        <v>617</v>
      </c>
    </row>
    <row r="57" spans="1:25" ht="47.25" x14ac:dyDescent="0.25">
      <c r="A57" s="3">
        <f t="shared" si="3"/>
        <v>48</v>
      </c>
      <c r="B57" s="52" t="s">
        <v>676</v>
      </c>
      <c r="C57" s="17" t="s">
        <v>23</v>
      </c>
      <c r="D57" s="33" t="s">
        <v>616</v>
      </c>
      <c r="E57" s="17" t="s">
        <v>451</v>
      </c>
      <c r="F57" s="17" t="s">
        <v>617</v>
      </c>
      <c r="G57" s="3" t="s">
        <v>327</v>
      </c>
      <c r="H57" s="17" t="s">
        <v>678</v>
      </c>
      <c r="I57" s="19" t="s">
        <v>16</v>
      </c>
      <c r="J57" s="19" t="s">
        <v>452</v>
      </c>
      <c r="K57" s="6" t="s">
        <v>577</v>
      </c>
      <c r="L57" s="14">
        <f>2.6*1.3</f>
        <v>3.3800000000000003</v>
      </c>
      <c r="M57" s="19" t="s">
        <v>674</v>
      </c>
      <c r="N57" s="19" t="s">
        <v>675</v>
      </c>
      <c r="O57" s="19">
        <v>2</v>
      </c>
      <c r="P57" s="21">
        <v>0.75</v>
      </c>
      <c r="Q57" s="19"/>
      <c r="R57" s="3"/>
      <c r="S57" s="3"/>
      <c r="T57" s="17" t="s">
        <v>746</v>
      </c>
      <c r="U57" s="17" t="s">
        <v>34</v>
      </c>
      <c r="V57" s="2" t="s">
        <v>223</v>
      </c>
      <c r="W57" s="33" t="s">
        <v>616</v>
      </c>
      <c r="X57" s="17" t="s">
        <v>451</v>
      </c>
      <c r="Y57" s="17" t="s">
        <v>617</v>
      </c>
    </row>
    <row r="58" spans="1:25" ht="47.25" x14ac:dyDescent="0.25">
      <c r="A58" s="3">
        <f t="shared" si="3"/>
        <v>49</v>
      </c>
      <c r="B58" s="52" t="s">
        <v>585</v>
      </c>
      <c r="C58" s="17" t="s">
        <v>23</v>
      </c>
      <c r="D58" s="17" t="s">
        <v>304</v>
      </c>
      <c r="E58" s="17" t="s">
        <v>300</v>
      </c>
      <c r="F58" s="17" t="s">
        <v>167</v>
      </c>
      <c r="G58" s="17" t="s">
        <v>168</v>
      </c>
      <c r="H58" s="17" t="s">
        <v>185</v>
      </c>
      <c r="I58" s="19" t="s">
        <v>20</v>
      </c>
      <c r="J58" s="19" t="s">
        <v>138</v>
      </c>
      <c r="K58" s="6" t="s">
        <v>45</v>
      </c>
      <c r="L58" s="14">
        <f>1*1</f>
        <v>1</v>
      </c>
      <c r="M58" s="19" t="s">
        <v>583</v>
      </c>
      <c r="N58" s="19" t="s">
        <v>584</v>
      </c>
      <c r="O58" s="19">
        <v>1</v>
      </c>
      <c r="P58" s="21">
        <v>0.75</v>
      </c>
      <c r="Q58" s="19"/>
      <c r="R58" s="3"/>
      <c r="S58" s="3"/>
      <c r="T58" s="17" t="s">
        <v>746</v>
      </c>
      <c r="U58" s="17" t="s">
        <v>34</v>
      </c>
      <c r="V58" s="2" t="s">
        <v>223</v>
      </c>
      <c r="W58" s="17" t="s">
        <v>304</v>
      </c>
      <c r="X58" s="17" t="s">
        <v>300</v>
      </c>
      <c r="Y58" s="17" t="s">
        <v>167</v>
      </c>
    </row>
    <row r="59" spans="1:25" ht="47.25" x14ac:dyDescent="0.25">
      <c r="A59" s="3">
        <f t="shared" si="3"/>
        <v>50</v>
      </c>
      <c r="B59" s="52" t="s">
        <v>586</v>
      </c>
      <c r="C59" s="17" t="s">
        <v>23</v>
      </c>
      <c r="D59" s="17" t="s">
        <v>303</v>
      </c>
      <c r="E59" s="17" t="s">
        <v>305</v>
      </c>
      <c r="F59" s="17" t="s">
        <v>177</v>
      </c>
      <c r="G59" s="17" t="s">
        <v>166</v>
      </c>
      <c r="H59" s="17" t="s">
        <v>178</v>
      </c>
      <c r="I59" s="19" t="s">
        <v>20</v>
      </c>
      <c r="J59" s="19" t="s">
        <v>17</v>
      </c>
      <c r="K59" s="6" t="s">
        <v>45</v>
      </c>
      <c r="L59" s="14">
        <f>1*1</f>
        <v>1</v>
      </c>
      <c r="M59" s="19" t="s">
        <v>587</v>
      </c>
      <c r="N59" s="19" t="s">
        <v>588</v>
      </c>
      <c r="O59" s="19">
        <v>1</v>
      </c>
      <c r="P59" s="21">
        <v>0.75</v>
      </c>
      <c r="Q59" s="19"/>
      <c r="R59" s="3"/>
      <c r="S59" s="3"/>
      <c r="T59" s="17" t="s">
        <v>746</v>
      </c>
      <c r="U59" s="17" t="s">
        <v>34</v>
      </c>
      <c r="V59" s="2" t="s">
        <v>223</v>
      </c>
      <c r="W59" s="17" t="s">
        <v>303</v>
      </c>
      <c r="X59" s="17" t="s">
        <v>305</v>
      </c>
      <c r="Y59" s="17" t="s">
        <v>177</v>
      </c>
    </row>
    <row r="60" spans="1:25" ht="47.25" x14ac:dyDescent="0.25">
      <c r="A60" s="3">
        <f t="shared" si="3"/>
        <v>51</v>
      </c>
      <c r="B60" s="52" t="s">
        <v>677</v>
      </c>
      <c r="C60" s="17" t="s">
        <v>23</v>
      </c>
      <c r="D60" s="33" t="s">
        <v>616</v>
      </c>
      <c r="E60" s="17" t="s">
        <v>451</v>
      </c>
      <c r="F60" s="17" t="s">
        <v>617</v>
      </c>
      <c r="G60" s="3" t="s">
        <v>327</v>
      </c>
      <c r="H60" s="17" t="s">
        <v>681</v>
      </c>
      <c r="I60" s="19" t="s">
        <v>16</v>
      </c>
      <c r="J60" s="19" t="s">
        <v>452</v>
      </c>
      <c r="K60" s="6" t="s">
        <v>577</v>
      </c>
      <c r="L60" s="14">
        <f>2.6*1.3</f>
        <v>3.3800000000000003</v>
      </c>
      <c r="M60" s="19" t="s">
        <v>679</v>
      </c>
      <c r="N60" s="19" t="s">
        <v>680</v>
      </c>
      <c r="O60" s="19">
        <v>2</v>
      </c>
      <c r="P60" s="21">
        <v>0.75</v>
      </c>
      <c r="Q60" s="19"/>
      <c r="R60" s="3"/>
      <c r="S60" s="3"/>
      <c r="T60" s="17" t="s">
        <v>746</v>
      </c>
      <c r="U60" s="17" t="s">
        <v>34</v>
      </c>
      <c r="V60" s="2" t="s">
        <v>223</v>
      </c>
      <c r="W60" s="33" t="s">
        <v>616</v>
      </c>
      <c r="X60" s="17" t="s">
        <v>451</v>
      </c>
      <c r="Y60" s="17" t="s">
        <v>617</v>
      </c>
    </row>
    <row r="61" spans="1:25" ht="47.25" x14ac:dyDescent="0.25">
      <c r="A61" s="3">
        <f t="shared" si="3"/>
        <v>52</v>
      </c>
      <c r="B61" s="52" t="s">
        <v>690</v>
      </c>
      <c r="C61" s="17" t="s">
        <v>23</v>
      </c>
      <c r="D61" s="17" t="s">
        <v>449</v>
      </c>
      <c r="E61" s="3" t="s">
        <v>377</v>
      </c>
      <c r="F61" s="18" t="s">
        <v>450</v>
      </c>
      <c r="G61" s="3" t="s">
        <v>327</v>
      </c>
      <c r="H61" s="17" t="s">
        <v>181</v>
      </c>
      <c r="I61" s="19" t="s">
        <v>20</v>
      </c>
      <c r="J61" s="19" t="s">
        <v>17</v>
      </c>
      <c r="K61" s="6" t="s">
        <v>323</v>
      </c>
      <c r="L61" s="14">
        <v>1.69</v>
      </c>
      <c r="M61" s="19" t="s">
        <v>691</v>
      </c>
      <c r="N61" s="19" t="s">
        <v>692</v>
      </c>
      <c r="O61" s="19">
        <v>1</v>
      </c>
      <c r="P61" s="21">
        <v>0.75</v>
      </c>
      <c r="Q61" s="19"/>
      <c r="R61" s="3"/>
      <c r="S61" s="3"/>
      <c r="T61" s="17" t="s">
        <v>746</v>
      </c>
      <c r="U61" s="17" t="s">
        <v>34</v>
      </c>
      <c r="V61" s="2" t="s">
        <v>223</v>
      </c>
      <c r="W61" s="17" t="s">
        <v>449</v>
      </c>
      <c r="X61" s="3" t="s">
        <v>377</v>
      </c>
      <c r="Y61" s="18" t="s">
        <v>450</v>
      </c>
    </row>
    <row r="62" spans="1:25" ht="57" customHeight="1" x14ac:dyDescent="0.25">
      <c r="A62" s="3">
        <f t="shared" si="3"/>
        <v>53</v>
      </c>
      <c r="B62" s="19" t="s">
        <v>520</v>
      </c>
      <c r="C62" s="17" t="s">
        <v>23</v>
      </c>
      <c r="D62" s="17" t="s">
        <v>169</v>
      </c>
      <c r="E62" s="17" t="s">
        <v>301</v>
      </c>
      <c r="F62" s="17" t="s">
        <v>170</v>
      </c>
      <c r="G62" s="17" t="s">
        <v>171</v>
      </c>
      <c r="H62" s="17" t="s">
        <v>184</v>
      </c>
      <c r="I62" s="19" t="s">
        <v>20</v>
      </c>
      <c r="J62" s="19" t="s">
        <v>17</v>
      </c>
      <c r="K62" s="6" t="s">
        <v>45</v>
      </c>
      <c r="L62" s="14">
        <f>1*1</f>
        <v>1</v>
      </c>
      <c r="M62" s="19" t="s">
        <v>518</v>
      </c>
      <c r="N62" s="19" t="s">
        <v>519</v>
      </c>
      <c r="O62" s="19">
        <v>1</v>
      </c>
      <c r="P62" s="21">
        <v>0.75</v>
      </c>
      <c r="Q62" s="19"/>
      <c r="R62" s="3"/>
      <c r="S62" s="3"/>
      <c r="T62" s="17" t="s">
        <v>746</v>
      </c>
      <c r="U62" s="17" t="s">
        <v>34</v>
      </c>
      <c r="V62" s="2" t="s">
        <v>223</v>
      </c>
      <c r="W62" s="17" t="s">
        <v>169</v>
      </c>
      <c r="X62" s="17" t="s">
        <v>301</v>
      </c>
      <c r="Y62" s="17" t="s">
        <v>170</v>
      </c>
    </row>
    <row r="63" spans="1:25" ht="47.25" x14ac:dyDescent="0.25">
      <c r="A63" s="3">
        <f t="shared" si="3"/>
        <v>54</v>
      </c>
      <c r="B63" s="52" t="s">
        <v>696</v>
      </c>
      <c r="C63" s="17" t="s">
        <v>23</v>
      </c>
      <c r="D63" s="17" t="s">
        <v>693</v>
      </c>
      <c r="E63" s="17" t="s">
        <v>298</v>
      </c>
      <c r="F63" s="17" t="s">
        <v>694</v>
      </c>
      <c r="G63" s="3" t="s">
        <v>327</v>
      </c>
      <c r="H63" s="17" t="s">
        <v>695</v>
      </c>
      <c r="I63" s="19" t="s">
        <v>20</v>
      </c>
      <c r="J63" s="19" t="s">
        <v>138</v>
      </c>
      <c r="K63" s="19" t="s">
        <v>699</v>
      </c>
      <c r="L63" s="14">
        <f>6.5*1.3</f>
        <v>8.4500000000000011</v>
      </c>
      <c r="M63" s="19" t="s">
        <v>697</v>
      </c>
      <c r="N63" s="19" t="s">
        <v>698</v>
      </c>
      <c r="O63" s="19">
        <v>5</v>
      </c>
      <c r="P63" s="21">
        <v>0.75</v>
      </c>
      <c r="Q63" s="19"/>
      <c r="R63" s="3"/>
      <c r="S63" s="3"/>
      <c r="T63" s="17" t="s">
        <v>746</v>
      </c>
      <c r="U63" s="17" t="s">
        <v>34</v>
      </c>
      <c r="V63" s="2" t="s">
        <v>223</v>
      </c>
      <c r="W63" s="17" t="s">
        <v>693</v>
      </c>
      <c r="X63" s="17" t="s">
        <v>298</v>
      </c>
      <c r="Y63" s="17" t="s">
        <v>694</v>
      </c>
    </row>
    <row r="64" spans="1:25" ht="47.25" x14ac:dyDescent="0.25">
      <c r="A64" s="3">
        <f t="shared" si="3"/>
        <v>55</v>
      </c>
      <c r="B64" s="52">
        <v>23412</v>
      </c>
      <c r="C64" s="17" t="s">
        <v>23</v>
      </c>
      <c r="D64" s="17" t="s">
        <v>154</v>
      </c>
      <c r="E64" s="17" t="s">
        <v>369</v>
      </c>
      <c r="F64" s="17" t="s">
        <v>155</v>
      </c>
      <c r="G64" s="3" t="s">
        <v>327</v>
      </c>
      <c r="H64" s="17" t="s">
        <v>180</v>
      </c>
      <c r="I64" s="19" t="s">
        <v>20</v>
      </c>
      <c r="J64" s="19" t="s">
        <v>17</v>
      </c>
      <c r="K64" s="6" t="s">
        <v>141</v>
      </c>
      <c r="L64" s="14">
        <f>2.1*1</f>
        <v>2.1</v>
      </c>
      <c r="M64" s="19" t="s">
        <v>581</v>
      </c>
      <c r="N64" s="19" t="s">
        <v>582</v>
      </c>
      <c r="O64" s="19">
        <v>1</v>
      </c>
      <c r="P64" s="21">
        <v>0.75</v>
      </c>
      <c r="Q64" s="19"/>
      <c r="R64" s="3"/>
      <c r="S64" s="3"/>
      <c r="T64" s="17" t="s">
        <v>746</v>
      </c>
      <c r="U64" s="17" t="s">
        <v>34</v>
      </c>
      <c r="V64" s="2" t="s">
        <v>223</v>
      </c>
      <c r="W64" s="17" t="s">
        <v>154</v>
      </c>
      <c r="X64" s="17" t="s">
        <v>369</v>
      </c>
      <c r="Y64" s="17" t="s">
        <v>155</v>
      </c>
    </row>
    <row r="65" spans="1:25" ht="102" customHeight="1" x14ac:dyDescent="0.25">
      <c r="A65" s="3">
        <f t="shared" si="3"/>
        <v>56</v>
      </c>
      <c r="B65" s="52" t="s">
        <v>589</v>
      </c>
      <c r="C65" s="17" t="s">
        <v>23</v>
      </c>
      <c r="D65" s="17" t="s">
        <v>459</v>
      </c>
      <c r="E65" s="17" t="s">
        <v>302</v>
      </c>
      <c r="F65" s="17" t="s">
        <v>460</v>
      </c>
      <c r="G65" s="17" t="s">
        <v>461</v>
      </c>
      <c r="H65" s="17" t="s">
        <v>462</v>
      </c>
      <c r="I65" s="19" t="s">
        <v>19</v>
      </c>
      <c r="J65" s="19" t="s">
        <v>17</v>
      </c>
      <c r="K65" s="19" t="s">
        <v>40</v>
      </c>
      <c r="L65" s="13">
        <f>2*1.5</f>
        <v>3</v>
      </c>
      <c r="M65" s="19" t="s">
        <v>590</v>
      </c>
      <c r="N65" s="19" t="s">
        <v>591</v>
      </c>
      <c r="O65" s="19">
        <v>2</v>
      </c>
      <c r="P65" s="21">
        <v>0.75</v>
      </c>
      <c r="Q65" s="19"/>
      <c r="R65" s="3"/>
      <c r="S65" s="3"/>
      <c r="T65" s="17" t="s">
        <v>746</v>
      </c>
      <c r="U65" s="17" t="s">
        <v>34</v>
      </c>
      <c r="V65" s="2" t="s">
        <v>223</v>
      </c>
      <c r="W65" s="17" t="s">
        <v>459</v>
      </c>
      <c r="X65" s="17" t="s">
        <v>302</v>
      </c>
      <c r="Y65" s="17" t="s">
        <v>460</v>
      </c>
    </row>
    <row r="66" spans="1:25" ht="84.75" customHeight="1" x14ac:dyDescent="0.25">
      <c r="A66" s="3">
        <f t="shared" si="3"/>
        <v>57</v>
      </c>
      <c r="B66" s="19"/>
      <c r="C66" s="17" t="s">
        <v>23</v>
      </c>
      <c r="D66" s="17" t="s">
        <v>129</v>
      </c>
      <c r="E66" s="17" t="s">
        <v>371</v>
      </c>
      <c r="F66" s="17" t="s">
        <v>130</v>
      </c>
      <c r="G66" s="17" t="s">
        <v>158</v>
      </c>
      <c r="H66" s="17" t="s">
        <v>179</v>
      </c>
      <c r="I66" s="19" t="s">
        <v>20</v>
      </c>
      <c r="J66" s="19" t="s">
        <v>17</v>
      </c>
      <c r="K66" s="6" t="s">
        <v>48</v>
      </c>
      <c r="L66" s="14">
        <f>2*1</f>
        <v>2</v>
      </c>
      <c r="M66" s="19" t="s">
        <v>159</v>
      </c>
      <c r="N66" s="19" t="s">
        <v>160</v>
      </c>
      <c r="O66" s="19">
        <v>2</v>
      </c>
      <c r="P66" s="21">
        <v>0.75</v>
      </c>
      <c r="Q66" s="19"/>
      <c r="R66" s="3"/>
      <c r="S66" s="3"/>
      <c r="T66" s="17" t="s">
        <v>746</v>
      </c>
      <c r="U66" s="17" t="s">
        <v>34</v>
      </c>
      <c r="V66" s="2" t="s">
        <v>223</v>
      </c>
      <c r="W66" s="17" t="s">
        <v>129</v>
      </c>
      <c r="X66" s="17" t="s">
        <v>371</v>
      </c>
      <c r="Y66" s="17" t="s">
        <v>130</v>
      </c>
    </row>
    <row r="67" spans="1:25" ht="47.25" x14ac:dyDescent="0.25">
      <c r="A67" s="3">
        <f t="shared" si="3"/>
        <v>58</v>
      </c>
      <c r="B67" s="19"/>
      <c r="C67" s="17" t="s">
        <v>23</v>
      </c>
      <c r="D67" s="17" t="s">
        <v>161</v>
      </c>
      <c r="E67" s="26" t="s">
        <v>417</v>
      </c>
      <c r="F67" s="17" t="s">
        <v>162</v>
      </c>
      <c r="G67" s="3" t="s">
        <v>327</v>
      </c>
      <c r="H67" s="17" t="s">
        <v>182</v>
      </c>
      <c r="I67" s="19" t="s">
        <v>20</v>
      </c>
      <c r="J67" s="19" t="s">
        <v>138</v>
      </c>
      <c r="K67" s="6" t="s">
        <v>45</v>
      </c>
      <c r="L67" s="15">
        <f>1*1</f>
        <v>1</v>
      </c>
      <c r="M67" s="19" t="s">
        <v>163</v>
      </c>
      <c r="N67" s="19" t="s">
        <v>164</v>
      </c>
      <c r="O67" s="19">
        <v>1</v>
      </c>
      <c r="P67" s="21">
        <v>0.75</v>
      </c>
      <c r="Q67" s="19"/>
      <c r="R67" s="3"/>
      <c r="S67" s="3"/>
      <c r="T67" s="17" t="s">
        <v>746</v>
      </c>
      <c r="U67" s="17" t="s">
        <v>34</v>
      </c>
      <c r="V67" s="2" t="s">
        <v>223</v>
      </c>
      <c r="W67" s="17" t="s">
        <v>161</v>
      </c>
      <c r="X67" s="17"/>
      <c r="Y67" s="17" t="s">
        <v>162</v>
      </c>
    </row>
    <row r="68" spans="1:25" ht="47.25" x14ac:dyDescent="0.25">
      <c r="A68" s="3">
        <f t="shared" si="3"/>
        <v>59</v>
      </c>
      <c r="B68" s="19"/>
      <c r="C68" s="17" t="s">
        <v>23</v>
      </c>
      <c r="D68" s="17" t="s">
        <v>172</v>
      </c>
      <c r="E68" s="17" t="s">
        <v>376</v>
      </c>
      <c r="F68" s="17" t="s">
        <v>173</v>
      </c>
      <c r="G68" s="3" t="s">
        <v>327</v>
      </c>
      <c r="H68" s="17" t="s">
        <v>183</v>
      </c>
      <c r="I68" s="19" t="s">
        <v>20</v>
      </c>
      <c r="J68" s="19" t="s">
        <v>17</v>
      </c>
      <c r="K68" s="6" t="s">
        <v>45</v>
      </c>
      <c r="L68" s="14">
        <f>1*1</f>
        <v>1</v>
      </c>
      <c r="M68" s="19" t="s">
        <v>174</v>
      </c>
      <c r="N68" s="19" t="s">
        <v>175</v>
      </c>
      <c r="O68" s="19">
        <v>1</v>
      </c>
      <c r="P68" s="21">
        <v>0.75</v>
      </c>
      <c r="Q68" s="19"/>
      <c r="R68" s="3"/>
      <c r="S68" s="3"/>
      <c r="T68" s="17" t="s">
        <v>746</v>
      </c>
      <c r="U68" s="17" t="s">
        <v>34</v>
      </c>
      <c r="V68" s="2" t="s">
        <v>223</v>
      </c>
      <c r="W68" s="17" t="s">
        <v>172</v>
      </c>
      <c r="X68" s="17" t="s">
        <v>376</v>
      </c>
      <c r="Y68" s="17" t="s">
        <v>173</v>
      </c>
    </row>
    <row r="69" spans="1:25" ht="47.25" x14ac:dyDescent="0.25">
      <c r="A69" s="3">
        <f t="shared" si="3"/>
        <v>60</v>
      </c>
      <c r="B69" s="19"/>
      <c r="C69" s="17" t="s">
        <v>33</v>
      </c>
      <c r="D69" s="17" t="s">
        <v>34</v>
      </c>
      <c r="E69" s="17" t="s">
        <v>224</v>
      </c>
      <c r="F69" s="17" t="s">
        <v>35</v>
      </c>
      <c r="G69" s="17" t="s">
        <v>36</v>
      </c>
      <c r="H69" s="17" t="s">
        <v>315</v>
      </c>
      <c r="I69" s="19" t="s">
        <v>20</v>
      </c>
      <c r="J69" s="19" t="s">
        <v>138</v>
      </c>
      <c r="K69" s="6" t="s">
        <v>46</v>
      </c>
      <c r="L69" s="14">
        <f>3*1</f>
        <v>3</v>
      </c>
      <c r="M69" s="19" t="s">
        <v>212</v>
      </c>
      <c r="N69" s="19" t="s">
        <v>213</v>
      </c>
      <c r="O69" s="19">
        <v>3</v>
      </c>
      <c r="P69" s="21">
        <v>0.75</v>
      </c>
      <c r="Q69" s="19"/>
      <c r="R69" s="3"/>
      <c r="S69" s="3"/>
      <c r="T69" s="17" t="s">
        <v>746</v>
      </c>
      <c r="U69" s="17" t="s">
        <v>34</v>
      </c>
      <c r="V69" s="2" t="s">
        <v>223</v>
      </c>
      <c r="W69" s="2" t="s">
        <v>297</v>
      </c>
      <c r="X69" s="2" t="s">
        <v>298</v>
      </c>
      <c r="Y69" s="2" t="s">
        <v>299</v>
      </c>
    </row>
    <row r="70" spans="1:25" ht="47.25" x14ac:dyDescent="0.25">
      <c r="A70" s="3">
        <f t="shared" si="3"/>
        <v>61</v>
      </c>
      <c r="B70" s="19"/>
      <c r="C70" s="17" t="s">
        <v>33</v>
      </c>
      <c r="D70" s="17" t="s">
        <v>34</v>
      </c>
      <c r="E70" s="17" t="s">
        <v>224</v>
      </c>
      <c r="F70" s="17" t="s">
        <v>35</v>
      </c>
      <c r="G70" s="17" t="s">
        <v>36</v>
      </c>
      <c r="H70" s="18" t="s">
        <v>316</v>
      </c>
      <c r="I70" s="19" t="s">
        <v>16</v>
      </c>
      <c r="J70" s="6" t="s">
        <v>18</v>
      </c>
      <c r="K70" s="6" t="s">
        <v>317</v>
      </c>
      <c r="L70" s="20">
        <f>2.5*1.1</f>
        <v>2.75</v>
      </c>
      <c r="M70" s="6" t="s">
        <v>318</v>
      </c>
      <c r="N70" s="19" t="s">
        <v>319</v>
      </c>
      <c r="O70" s="19">
        <v>2</v>
      </c>
      <c r="P70" s="19">
        <v>0.75</v>
      </c>
      <c r="Q70" s="19"/>
      <c r="R70" s="3"/>
      <c r="S70" s="3"/>
      <c r="T70" s="17" t="s">
        <v>746</v>
      </c>
      <c r="U70" s="17" t="s">
        <v>34</v>
      </c>
      <c r="V70" s="2" t="s">
        <v>223</v>
      </c>
      <c r="W70" s="18" t="s">
        <v>320</v>
      </c>
      <c r="X70" s="2" t="s">
        <v>322</v>
      </c>
      <c r="Y70" s="2" t="s">
        <v>321</v>
      </c>
    </row>
    <row r="71" spans="1:25" ht="63" x14ac:dyDescent="0.25">
      <c r="A71" s="3">
        <f t="shared" si="3"/>
        <v>62</v>
      </c>
      <c r="B71" s="19"/>
      <c r="C71" s="17" t="s">
        <v>33</v>
      </c>
      <c r="D71" s="17" t="s">
        <v>34</v>
      </c>
      <c r="E71" s="17" t="s">
        <v>224</v>
      </c>
      <c r="F71" s="17" t="s">
        <v>35</v>
      </c>
      <c r="G71" s="17" t="s">
        <v>36</v>
      </c>
      <c r="H71" s="17" t="s">
        <v>207</v>
      </c>
      <c r="I71" s="19" t="s">
        <v>20</v>
      </c>
      <c r="J71" s="19" t="s">
        <v>17</v>
      </c>
      <c r="K71" s="6" t="s">
        <v>45</v>
      </c>
      <c r="L71" s="14">
        <f>1*1</f>
        <v>1</v>
      </c>
      <c r="M71" s="19" t="s">
        <v>208</v>
      </c>
      <c r="N71" s="19" t="s">
        <v>209</v>
      </c>
      <c r="O71" s="19">
        <v>1</v>
      </c>
      <c r="P71" s="21">
        <v>0.75</v>
      </c>
      <c r="Q71" s="19"/>
      <c r="R71" s="3"/>
      <c r="S71" s="3"/>
      <c r="T71" s="17" t="s">
        <v>745</v>
      </c>
      <c r="U71" s="17" t="s">
        <v>34</v>
      </c>
      <c r="V71" s="2" t="s">
        <v>223</v>
      </c>
      <c r="W71" s="17" t="s">
        <v>34</v>
      </c>
      <c r="X71" s="17" t="s">
        <v>224</v>
      </c>
      <c r="Y71" s="17" t="s">
        <v>35</v>
      </c>
    </row>
    <row r="72" spans="1:25" ht="63" x14ac:dyDescent="0.25">
      <c r="A72" s="3">
        <f t="shared" si="3"/>
        <v>63</v>
      </c>
      <c r="B72" s="19"/>
      <c r="C72" s="17" t="s">
        <v>33</v>
      </c>
      <c r="D72" s="17" t="s">
        <v>34</v>
      </c>
      <c r="E72" s="17" t="s">
        <v>224</v>
      </c>
      <c r="F72" s="17" t="s">
        <v>35</v>
      </c>
      <c r="G72" s="17" t="s">
        <v>36</v>
      </c>
      <c r="H72" s="17" t="s">
        <v>214</v>
      </c>
      <c r="I72" s="19" t="s">
        <v>20</v>
      </c>
      <c r="J72" s="19" t="s">
        <v>17</v>
      </c>
      <c r="K72" s="6" t="s">
        <v>45</v>
      </c>
      <c r="L72" s="14">
        <f>1*1</f>
        <v>1</v>
      </c>
      <c r="M72" s="19" t="s">
        <v>210</v>
      </c>
      <c r="N72" s="19" t="s">
        <v>211</v>
      </c>
      <c r="O72" s="19">
        <v>1</v>
      </c>
      <c r="P72" s="21">
        <v>0.75</v>
      </c>
      <c r="Q72" s="19"/>
      <c r="R72" s="3"/>
      <c r="S72" s="3"/>
      <c r="T72" s="17" t="s">
        <v>745</v>
      </c>
      <c r="U72" s="17" t="s">
        <v>34</v>
      </c>
      <c r="V72" s="2" t="s">
        <v>223</v>
      </c>
      <c r="W72" s="17" t="s">
        <v>34</v>
      </c>
      <c r="X72" s="17" t="s">
        <v>224</v>
      </c>
      <c r="Y72" s="17" t="s">
        <v>35</v>
      </c>
    </row>
    <row r="73" spans="1:25" ht="15.75" x14ac:dyDescent="0.25">
      <c r="A73" s="40"/>
      <c r="B73" s="54"/>
      <c r="C73" s="40" t="s">
        <v>428</v>
      </c>
      <c r="D73" s="41"/>
      <c r="E73" s="41"/>
      <c r="F73" s="17"/>
      <c r="G73" s="17"/>
      <c r="H73" s="17" t="s">
        <v>807</v>
      </c>
      <c r="I73" s="19"/>
      <c r="J73" s="19"/>
      <c r="K73" s="19"/>
      <c r="L73" s="14"/>
      <c r="M73" s="19"/>
      <c r="N73" s="19"/>
      <c r="O73" s="19"/>
      <c r="P73" s="19"/>
      <c r="Q73" s="19"/>
      <c r="R73" s="19"/>
      <c r="S73" s="19"/>
      <c r="T73" s="2"/>
      <c r="U73" s="2"/>
      <c r="V73" s="2"/>
      <c r="W73" s="2"/>
      <c r="X73" s="2"/>
      <c r="Y73" s="2"/>
    </row>
    <row r="74" spans="1:25" ht="57" customHeight="1" x14ac:dyDescent="0.25">
      <c r="A74" s="3">
        <v>1</v>
      </c>
      <c r="B74" s="52" t="s">
        <v>571</v>
      </c>
      <c r="C74" s="17" t="s">
        <v>14</v>
      </c>
      <c r="D74" s="17" t="s">
        <v>29</v>
      </c>
      <c r="E74" s="17" t="s">
        <v>225</v>
      </c>
      <c r="F74" s="17" t="s">
        <v>30</v>
      </c>
      <c r="G74" s="17" t="s">
        <v>31</v>
      </c>
      <c r="H74" s="17" t="s">
        <v>55</v>
      </c>
      <c r="I74" s="19" t="s">
        <v>16</v>
      </c>
      <c r="J74" s="19" t="s">
        <v>138</v>
      </c>
      <c r="K74" s="19" t="s">
        <v>32</v>
      </c>
      <c r="L74" s="14">
        <f>1.5*1.8</f>
        <v>2.7</v>
      </c>
      <c r="M74" s="19" t="s">
        <v>572</v>
      </c>
      <c r="N74" s="19" t="s">
        <v>573</v>
      </c>
      <c r="O74" s="6">
        <v>1</v>
      </c>
      <c r="P74" s="6">
        <v>0.75</v>
      </c>
      <c r="Q74" s="19"/>
      <c r="R74" s="3"/>
      <c r="S74" s="3"/>
      <c r="T74" s="17" t="s">
        <v>745</v>
      </c>
      <c r="U74" s="17" t="s">
        <v>29</v>
      </c>
      <c r="V74" s="2" t="s">
        <v>223</v>
      </c>
      <c r="W74" s="17" t="s">
        <v>291</v>
      </c>
      <c r="X74" s="2" t="s">
        <v>295</v>
      </c>
      <c r="Y74" s="2" t="s">
        <v>292</v>
      </c>
    </row>
    <row r="75" spans="1:25" ht="63" x14ac:dyDescent="0.25">
      <c r="A75" s="3">
        <f t="shared" ref="A75:A92" si="4">A74+1</f>
        <v>2</v>
      </c>
      <c r="B75" s="52" t="s">
        <v>574</v>
      </c>
      <c r="C75" s="17" t="s">
        <v>14</v>
      </c>
      <c r="D75" s="17" t="s">
        <v>29</v>
      </c>
      <c r="E75" s="17" t="s">
        <v>225</v>
      </c>
      <c r="F75" s="17" t="s">
        <v>30</v>
      </c>
      <c r="G75" s="17" t="s">
        <v>31</v>
      </c>
      <c r="H75" s="17" t="s">
        <v>56</v>
      </c>
      <c r="I75" s="19" t="s">
        <v>20</v>
      </c>
      <c r="J75" s="19" t="s">
        <v>138</v>
      </c>
      <c r="K75" s="19" t="s">
        <v>485</v>
      </c>
      <c r="L75" s="14">
        <f>1.3*2.6</f>
        <v>3.3800000000000003</v>
      </c>
      <c r="M75" s="19" t="s">
        <v>575</v>
      </c>
      <c r="N75" s="19" t="s">
        <v>576</v>
      </c>
      <c r="O75" s="6">
        <v>2</v>
      </c>
      <c r="P75" s="6">
        <v>0.75</v>
      </c>
      <c r="Q75" s="19"/>
      <c r="R75" s="3"/>
      <c r="S75" s="3"/>
      <c r="T75" s="17" t="s">
        <v>745</v>
      </c>
      <c r="U75" s="17" t="s">
        <v>29</v>
      </c>
      <c r="V75" s="2" t="s">
        <v>223</v>
      </c>
      <c r="W75" s="17" t="s">
        <v>293</v>
      </c>
      <c r="X75" s="2" t="s">
        <v>296</v>
      </c>
      <c r="Y75" s="2" t="s">
        <v>294</v>
      </c>
    </row>
    <row r="76" spans="1:25" ht="49.5" customHeight="1" x14ac:dyDescent="0.25">
      <c r="A76" s="3">
        <f t="shared" si="4"/>
        <v>3</v>
      </c>
      <c r="B76" s="52" t="s">
        <v>613</v>
      </c>
      <c r="C76" s="17" t="s">
        <v>23</v>
      </c>
      <c r="D76" s="17" t="s">
        <v>52</v>
      </c>
      <c r="E76" s="17" t="s">
        <v>289</v>
      </c>
      <c r="F76" s="18" t="s">
        <v>62</v>
      </c>
      <c r="G76" s="3" t="s">
        <v>327</v>
      </c>
      <c r="H76" s="18" t="s">
        <v>324</v>
      </c>
      <c r="I76" s="19" t="s">
        <v>20</v>
      </c>
      <c r="J76" s="19" t="s">
        <v>452</v>
      </c>
      <c r="K76" s="19" t="s">
        <v>58</v>
      </c>
      <c r="L76" s="14">
        <f t="shared" ref="L76:L87" si="5">3*1.8</f>
        <v>5.4</v>
      </c>
      <c r="M76" s="19" t="s">
        <v>614</v>
      </c>
      <c r="N76" s="19" t="s">
        <v>615</v>
      </c>
      <c r="O76" s="6">
        <v>4</v>
      </c>
      <c r="P76" s="6">
        <v>0.75</v>
      </c>
      <c r="Q76" s="19"/>
      <c r="R76" s="3"/>
      <c r="S76" s="3"/>
      <c r="T76" s="17" t="s">
        <v>746</v>
      </c>
      <c r="U76" s="17" t="s">
        <v>29</v>
      </c>
      <c r="V76" s="2" t="s">
        <v>223</v>
      </c>
      <c r="W76" s="17" t="s">
        <v>52</v>
      </c>
      <c r="X76" s="17" t="s">
        <v>289</v>
      </c>
      <c r="Y76" s="18" t="s">
        <v>62</v>
      </c>
    </row>
    <row r="77" spans="1:25" ht="52.5" customHeight="1" x14ac:dyDescent="0.25">
      <c r="A77" s="3">
        <f t="shared" si="4"/>
        <v>4</v>
      </c>
      <c r="B77" s="52" t="s">
        <v>602</v>
      </c>
      <c r="C77" s="17" t="s">
        <v>14</v>
      </c>
      <c r="D77" s="50" t="s">
        <v>605</v>
      </c>
      <c r="E77" s="17" t="s">
        <v>326</v>
      </c>
      <c r="F77" s="17" t="s">
        <v>606</v>
      </c>
      <c r="G77" s="3" t="s">
        <v>327</v>
      </c>
      <c r="H77" s="17" t="s">
        <v>59</v>
      </c>
      <c r="I77" s="19" t="s">
        <v>16</v>
      </c>
      <c r="J77" s="19" t="s">
        <v>138</v>
      </c>
      <c r="K77" s="19" t="s">
        <v>58</v>
      </c>
      <c r="L77" s="14">
        <f>3*1.8</f>
        <v>5.4</v>
      </c>
      <c r="M77" s="19" t="s">
        <v>598</v>
      </c>
      <c r="N77" s="19" t="s">
        <v>599</v>
      </c>
      <c r="O77" s="6">
        <v>2</v>
      </c>
      <c r="P77" s="6">
        <v>0.75</v>
      </c>
      <c r="Q77" s="19"/>
      <c r="R77" s="3"/>
      <c r="S77" s="3"/>
      <c r="T77" s="17" t="s">
        <v>746</v>
      </c>
      <c r="U77" s="17" t="s">
        <v>29</v>
      </c>
      <c r="V77" s="2" t="s">
        <v>223</v>
      </c>
      <c r="W77" s="50" t="s">
        <v>605</v>
      </c>
      <c r="X77" s="17" t="s">
        <v>326</v>
      </c>
      <c r="Y77" s="17" t="s">
        <v>606</v>
      </c>
    </row>
    <row r="78" spans="1:25" ht="91.5" customHeight="1" x14ac:dyDescent="0.25">
      <c r="A78" s="3">
        <f t="shared" si="4"/>
        <v>5</v>
      </c>
      <c r="B78" s="52" t="s">
        <v>601</v>
      </c>
      <c r="C78" s="17"/>
      <c r="D78" s="50" t="s">
        <v>605</v>
      </c>
      <c r="E78" s="17" t="s">
        <v>326</v>
      </c>
      <c r="F78" s="17" t="s">
        <v>606</v>
      </c>
      <c r="G78" s="3" t="s">
        <v>327</v>
      </c>
      <c r="H78" s="17" t="s">
        <v>600</v>
      </c>
      <c r="I78" s="19" t="s">
        <v>20</v>
      </c>
      <c r="J78" s="19" t="s">
        <v>138</v>
      </c>
      <c r="K78" s="19" t="s">
        <v>22</v>
      </c>
      <c r="L78" s="14">
        <f>3*1.8</f>
        <v>5.4</v>
      </c>
      <c r="M78" s="19" t="s">
        <v>603</v>
      </c>
      <c r="N78" s="19" t="s">
        <v>604</v>
      </c>
      <c r="O78" s="6">
        <v>2</v>
      </c>
      <c r="P78" s="6">
        <v>0.75</v>
      </c>
      <c r="Q78" s="19"/>
      <c r="R78" s="3"/>
      <c r="S78" s="3"/>
      <c r="T78" s="17" t="s">
        <v>746</v>
      </c>
      <c r="U78" s="17" t="s">
        <v>29</v>
      </c>
      <c r="V78" s="2" t="s">
        <v>223</v>
      </c>
      <c r="W78" s="50" t="s">
        <v>605</v>
      </c>
      <c r="X78" s="17" t="s">
        <v>326</v>
      </c>
      <c r="Y78" s="17" t="s">
        <v>606</v>
      </c>
    </row>
    <row r="79" spans="1:25" ht="49.5" customHeight="1" x14ac:dyDescent="0.25">
      <c r="A79" s="3">
        <f t="shared" si="4"/>
        <v>6</v>
      </c>
      <c r="B79" s="52" t="s">
        <v>607</v>
      </c>
      <c r="C79" s="17" t="s">
        <v>14</v>
      </c>
      <c r="D79" s="7" t="s">
        <v>610</v>
      </c>
      <c r="E79" s="3" t="s">
        <v>377</v>
      </c>
      <c r="F79" s="2" t="s">
        <v>612</v>
      </c>
      <c r="G79" s="3" t="s">
        <v>327</v>
      </c>
      <c r="H79" s="7" t="s">
        <v>611</v>
      </c>
      <c r="I79" s="19" t="s">
        <v>20</v>
      </c>
      <c r="J79" s="19" t="s">
        <v>138</v>
      </c>
      <c r="K79" s="19" t="s">
        <v>48</v>
      </c>
      <c r="L79" s="14">
        <f>2*1</f>
        <v>2</v>
      </c>
      <c r="M79" s="19" t="s">
        <v>608</v>
      </c>
      <c r="N79" s="19" t="s">
        <v>609</v>
      </c>
      <c r="O79" s="6">
        <v>2</v>
      </c>
      <c r="P79" s="6">
        <v>0.75</v>
      </c>
      <c r="Q79" s="19"/>
      <c r="R79" s="3"/>
      <c r="S79" s="3"/>
      <c r="T79" s="17" t="s">
        <v>746</v>
      </c>
      <c r="U79" s="17" t="s">
        <v>29</v>
      </c>
      <c r="V79" s="2" t="s">
        <v>223</v>
      </c>
      <c r="W79" s="18" t="s">
        <v>610</v>
      </c>
      <c r="X79" s="3" t="s">
        <v>377</v>
      </c>
      <c r="Y79" s="2" t="s">
        <v>612</v>
      </c>
    </row>
    <row r="80" spans="1:25" ht="49.5" customHeight="1" x14ac:dyDescent="0.25">
      <c r="A80" s="3">
        <f t="shared" si="4"/>
        <v>7</v>
      </c>
      <c r="B80" s="52" t="s">
        <v>657</v>
      </c>
      <c r="C80" s="17" t="s">
        <v>60</v>
      </c>
      <c r="D80" s="17" t="s">
        <v>51</v>
      </c>
      <c r="E80" s="17" t="s">
        <v>290</v>
      </c>
      <c r="F80" s="17" t="s">
        <v>61</v>
      </c>
      <c r="G80" s="3" t="s">
        <v>327</v>
      </c>
      <c r="H80" s="17" t="s">
        <v>655</v>
      </c>
      <c r="I80" s="19" t="s">
        <v>16</v>
      </c>
      <c r="J80" s="19" t="s">
        <v>452</v>
      </c>
      <c r="K80" s="19" t="s">
        <v>58</v>
      </c>
      <c r="L80" s="14">
        <f t="shared" si="5"/>
        <v>5.4</v>
      </c>
      <c r="M80" s="19" t="s">
        <v>660</v>
      </c>
      <c r="N80" s="19" t="s">
        <v>661</v>
      </c>
      <c r="O80" s="6">
        <v>1</v>
      </c>
      <c r="P80" s="6">
        <v>0.75</v>
      </c>
      <c r="Q80" s="19" t="s">
        <v>327</v>
      </c>
      <c r="R80" s="3" t="s">
        <v>327</v>
      </c>
      <c r="S80" s="3" t="s">
        <v>327</v>
      </c>
      <c r="T80" s="17" t="s">
        <v>746</v>
      </c>
      <c r="U80" s="17" t="s">
        <v>29</v>
      </c>
      <c r="V80" s="2" t="s">
        <v>223</v>
      </c>
      <c r="W80" s="17" t="s">
        <v>51</v>
      </c>
      <c r="X80" s="17" t="s">
        <v>290</v>
      </c>
      <c r="Y80" s="17" t="s">
        <v>61</v>
      </c>
    </row>
    <row r="81" spans="1:25" ht="47.25" x14ac:dyDescent="0.25">
      <c r="A81" s="3">
        <f t="shared" si="4"/>
        <v>8</v>
      </c>
      <c r="B81" s="52" t="s">
        <v>669</v>
      </c>
      <c r="C81" s="17" t="s">
        <v>23</v>
      </c>
      <c r="D81" s="17" t="s">
        <v>664</v>
      </c>
      <c r="E81" s="17" t="s">
        <v>350</v>
      </c>
      <c r="F81" s="17" t="s">
        <v>665</v>
      </c>
      <c r="G81" s="3" t="s">
        <v>327</v>
      </c>
      <c r="H81" s="17" t="s">
        <v>666</v>
      </c>
      <c r="I81" s="19" t="s">
        <v>20</v>
      </c>
      <c r="J81" s="19" t="s">
        <v>138</v>
      </c>
      <c r="K81" s="19" t="s">
        <v>323</v>
      </c>
      <c r="L81" s="19">
        <f>1.3*1.3</f>
        <v>1.6900000000000002</v>
      </c>
      <c r="M81" s="19" t="s">
        <v>667</v>
      </c>
      <c r="N81" s="19" t="s">
        <v>668</v>
      </c>
      <c r="O81" s="19">
        <v>1</v>
      </c>
      <c r="P81" s="19">
        <v>0.75</v>
      </c>
      <c r="Q81" s="19"/>
      <c r="R81" s="2"/>
      <c r="S81" s="2"/>
      <c r="T81" s="17" t="s">
        <v>746</v>
      </c>
      <c r="U81" s="17" t="s">
        <v>29</v>
      </c>
      <c r="V81" s="2" t="s">
        <v>223</v>
      </c>
      <c r="W81" s="17" t="s">
        <v>664</v>
      </c>
      <c r="X81" s="17" t="s">
        <v>350</v>
      </c>
      <c r="Y81" s="17" t="s">
        <v>665</v>
      </c>
    </row>
    <row r="82" spans="1:25" ht="49.5" customHeight="1" x14ac:dyDescent="0.25">
      <c r="A82" s="3">
        <f t="shared" si="4"/>
        <v>9</v>
      </c>
      <c r="B82" s="52" t="s">
        <v>656</v>
      </c>
      <c r="C82" s="17" t="s">
        <v>60</v>
      </c>
      <c r="D82" s="17" t="s">
        <v>51</v>
      </c>
      <c r="E82" s="17" t="s">
        <v>290</v>
      </c>
      <c r="F82" s="17" t="s">
        <v>61</v>
      </c>
      <c r="G82" s="3" t="s">
        <v>327</v>
      </c>
      <c r="H82" s="17" t="s">
        <v>325</v>
      </c>
      <c r="I82" s="19" t="s">
        <v>16</v>
      </c>
      <c r="J82" s="19" t="s">
        <v>452</v>
      </c>
      <c r="K82" s="19" t="s">
        <v>58</v>
      </c>
      <c r="L82" s="14">
        <f t="shared" si="5"/>
        <v>5.4</v>
      </c>
      <c r="M82" s="19" t="s">
        <v>658</v>
      </c>
      <c r="N82" s="19" t="s">
        <v>659</v>
      </c>
      <c r="O82" s="6">
        <v>2</v>
      </c>
      <c r="P82" s="6">
        <v>0.75</v>
      </c>
      <c r="Q82" s="19"/>
      <c r="R82" s="3"/>
      <c r="S82" s="3"/>
      <c r="T82" s="17" t="s">
        <v>746</v>
      </c>
      <c r="U82" s="17" t="s">
        <v>29</v>
      </c>
      <c r="V82" s="2" t="s">
        <v>223</v>
      </c>
      <c r="W82" s="17" t="s">
        <v>51</v>
      </c>
      <c r="X82" s="17" t="s">
        <v>290</v>
      </c>
      <c r="Y82" s="17" t="s">
        <v>61</v>
      </c>
    </row>
    <row r="83" spans="1:25" ht="49.5" customHeight="1" x14ac:dyDescent="0.25">
      <c r="A83" s="3">
        <f t="shared" si="4"/>
        <v>10</v>
      </c>
      <c r="B83" s="52" t="s">
        <v>663</v>
      </c>
      <c r="C83" s="17" t="s">
        <v>60</v>
      </c>
      <c r="D83" s="17" t="s">
        <v>51</v>
      </c>
      <c r="E83" s="17" t="s">
        <v>290</v>
      </c>
      <c r="F83" s="17" t="s">
        <v>61</v>
      </c>
      <c r="G83" s="3" t="s">
        <v>327</v>
      </c>
      <c r="H83" s="17" t="s">
        <v>662</v>
      </c>
      <c r="I83" s="19" t="s">
        <v>16</v>
      </c>
      <c r="J83" s="19" t="s">
        <v>452</v>
      </c>
      <c r="K83" s="19" t="s">
        <v>58</v>
      </c>
      <c r="L83" s="14">
        <f t="shared" si="5"/>
        <v>5.4</v>
      </c>
      <c r="M83" s="19" t="s">
        <v>660</v>
      </c>
      <c r="N83" s="19" t="s">
        <v>661</v>
      </c>
      <c r="O83" s="6">
        <v>1</v>
      </c>
      <c r="P83" s="6">
        <v>0.75</v>
      </c>
      <c r="Q83" s="19"/>
      <c r="R83" s="3"/>
      <c r="S83" s="3"/>
      <c r="T83" s="17" t="s">
        <v>746</v>
      </c>
      <c r="U83" s="17" t="s">
        <v>29</v>
      </c>
      <c r="V83" s="2" t="s">
        <v>223</v>
      </c>
      <c r="W83" s="17" t="s">
        <v>51</v>
      </c>
      <c r="X83" s="17" t="s">
        <v>290</v>
      </c>
      <c r="Y83" s="17" t="s">
        <v>61</v>
      </c>
    </row>
    <row r="84" spans="1:25" ht="49.5" customHeight="1" x14ac:dyDescent="0.25">
      <c r="A84" s="3">
        <f t="shared" si="4"/>
        <v>11</v>
      </c>
      <c r="B84" s="52" t="s">
        <v>643</v>
      </c>
      <c r="C84" s="17" t="s">
        <v>60</v>
      </c>
      <c r="D84" s="17" t="s">
        <v>51</v>
      </c>
      <c r="E84" s="17" t="s">
        <v>290</v>
      </c>
      <c r="F84" s="17" t="s">
        <v>61</v>
      </c>
      <c r="G84" s="3" t="s">
        <v>327</v>
      </c>
      <c r="H84" s="17" t="s">
        <v>325</v>
      </c>
      <c r="I84" s="19" t="s">
        <v>16</v>
      </c>
      <c r="J84" s="19" t="s">
        <v>452</v>
      </c>
      <c r="K84" s="19" t="s">
        <v>58</v>
      </c>
      <c r="L84" s="14">
        <f t="shared" si="5"/>
        <v>5.4</v>
      </c>
      <c r="M84" s="19" t="s">
        <v>652</v>
      </c>
      <c r="N84" s="19" t="s">
        <v>653</v>
      </c>
      <c r="O84" s="6">
        <v>3</v>
      </c>
      <c r="P84" s="6">
        <v>0.75</v>
      </c>
      <c r="Q84" s="19"/>
      <c r="R84" s="3"/>
      <c r="S84" s="3"/>
      <c r="T84" s="17" t="s">
        <v>746</v>
      </c>
      <c r="U84" s="17" t="s">
        <v>29</v>
      </c>
      <c r="V84" s="2" t="s">
        <v>223</v>
      </c>
      <c r="W84" s="17" t="s">
        <v>51</v>
      </c>
      <c r="X84" s="17" t="s">
        <v>290</v>
      </c>
      <c r="Y84" s="17" t="s">
        <v>61</v>
      </c>
    </row>
    <row r="85" spans="1:25" ht="49.5" customHeight="1" x14ac:dyDescent="0.25">
      <c r="A85" s="3">
        <f t="shared" si="4"/>
        <v>12</v>
      </c>
      <c r="B85" s="52" t="s">
        <v>642</v>
      </c>
      <c r="C85" s="17" t="s">
        <v>60</v>
      </c>
      <c r="D85" s="17" t="s">
        <v>51</v>
      </c>
      <c r="E85" s="17" t="s">
        <v>290</v>
      </c>
      <c r="F85" s="17" t="s">
        <v>61</v>
      </c>
      <c r="G85" s="3" t="s">
        <v>327</v>
      </c>
      <c r="H85" s="17" t="s">
        <v>325</v>
      </c>
      <c r="I85" s="19" t="s">
        <v>16</v>
      </c>
      <c r="J85" s="19" t="s">
        <v>452</v>
      </c>
      <c r="K85" s="19" t="s">
        <v>58</v>
      </c>
      <c r="L85" s="14">
        <f t="shared" si="5"/>
        <v>5.4</v>
      </c>
      <c r="M85" s="19" t="s">
        <v>650</v>
      </c>
      <c r="N85" s="19" t="s">
        <v>651</v>
      </c>
      <c r="O85" s="6">
        <v>2</v>
      </c>
      <c r="P85" s="6">
        <v>0.75</v>
      </c>
      <c r="Q85" s="19"/>
      <c r="R85" s="3"/>
      <c r="S85" s="3"/>
      <c r="T85" s="17" t="s">
        <v>746</v>
      </c>
      <c r="U85" s="17" t="s">
        <v>29</v>
      </c>
      <c r="V85" s="2" t="s">
        <v>223</v>
      </c>
      <c r="W85" s="17" t="s">
        <v>51</v>
      </c>
      <c r="X85" s="17" t="s">
        <v>290</v>
      </c>
      <c r="Y85" s="17" t="s">
        <v>61</v>
      </c>
    </row>
    <row r="86" spans="1:25" ht="49.5" customHeight="1" x14ac:dyDescent="0.25">
      <c r="A86" s="3">
        <f t="shared" si="4"/>
        <v>13</v>
      </c>
      <c r="B86" s="52" t="s">
        <v>640</v>
      </c>
      <c r="C86" s="17" t="s">
        <v>60</v>
      </c>
      <c r="D86" s="17" t="s">
        <v>51</v>
      </c>
      <c r="E86" s="17" t="s">
        <v>290</v>
      </c>
      <c r="F86" s="17" t="s">
        <v>61</v>
      </c>
      <c r="G86" s="3" t="s">
        <v>327</v>
      </c>
      <c r="H86" s="17" t="s">
        <v>325</v>
      </c>
      <c r="I86" s="19" t="s">
        <v>16</v>
      </c>
      <c r="J86" s="19" t="s">
        <v>452</v>
      </c>
      <c r="K86" s="19" t="s">
        <v>58</v>
      </c>
      <c r="L86" s="14">
        <f t="shared" si="5"/>
        <v>5.4</v>
      </c>
      <c r="M86" s="19" t="s">
        <v>646</v>
      </c>
      <c r="N86" s="19" t="s">
        <v>647</v>
      </c>
      <c r="O86" s="6">
        <v>2</v>
      </c>
      <c r="P86" s="6">
        <v>0.75</v>
      </c>
      <c r="Q86" s="19"/>
      <c r="R86" s="3"/>
      <c r="S86" s="3"/>
      <c r="T86" s="17" t="s">
        <v>746</v>
      </c>
      <c r="U86" s="17" t="s">
        <v>29</v>
      </c>
      <c r="V86" s="2" t="s">
        <v>223</v>
      </c>
      <c r="W86" s="17" t="s">
        <v>51</v>
      </c>
      <c r="X86" s="17" t="s">
        <v>290</v>
      </c>
      <c r="Y86" s="17" t="s">
        <v>61</v>
      </c>
    </row>
    <row r="87" spans="1:25" ht="51" customHeight="1" x14ac:dyDescent="0.25">
      <c r="A87" s="3">
        <f t="shared" si="4"/>
        <v>14</v>
      </c>
      <c r="B87" s="52" t="s">
        <v>641</v>
      </c>
      <c r="C87" s="17" t="s">
        <v>60</v>
      </c>
      <c r="D87" s="17" t="s">
        <v>51</v>
      </c>
      <c r="E87" s="17" t="s">
        <v>290</v>
      </c>
      <c r="F87" s="17" t="s">
        <v>61</v>
      </c>
      <c r="G87" s="3" t="s">
        <v>327</v>
      </c>
      <c r="H87" s="17" t="s">
        <v>325</v>
      </c>
      <c r="I87" s="19" t="s">
        <v>16</v>
      </c>
      <c r="J87" s="19" t="s">
        <v>452</v>
      </c>
      <c r="K87" s="19" t="s">
        <v>58</v>
      </c>
      <c r="L87" s="14">
        <f t="shared" si="5"/>
        <v>5.4</v>
      </c>
      <c r="M87" s="19" t="s">
        <v>648</v>
      </c>
      <c r="N87" s="19" t="s">
        <v>649</v>
      </c>
      <c r="O87" s="6">
        <v>2</v>
      </c>
      <c r="P87" s="6">
        <v>0.75</v>
      </c>
      <c r="Q87" s="19"/>
      <c r="R87" s="3"/>
      <c r="S87" s="3"/>
      <c r="T87" s="17" t="s">
        <v>746</v>
      </c>
      <c r="U87" s="17" t="s">
        <v>29</v>
      </c>
      <c r="V87" s="2" t="s">
        <v>223</v>
      </c>
      <c r="W87" s="17" t="s">
        <v>51</v>
      </c>
      <c r="X87" s="17" t="s">
        <v>290</v>
      </c>
      <c r="Y87" s="17" t="s">
        <v>61</v>
      </c>
    </row>
    <row r="88" spans="1:25" ht="81.75" customHeight="1" x14ac:dyDescent="0.25">
      <c r="A88" s="3">
        <f t="shared" si="4"/>
        <v>15</v>
      </c>
      <c r="B88" s="52" t="s">
        <v>636</v>
      </c>
      <c r="C88" s="17" t="s">
        <v>23</v>
      </c>
      <c r="D88" s="17" t="s">
        <v>448</v>
      </c>
      <c r="E88" s="3" t="s">
        <v>447</v>
      </c>
      <c r="F88" s="18" t="s">
        <v>446</v>
      </c>
      <c r="G88" s="3"/>
      <c r="H88" s="18" t="s">
        <v>635</v>
      </c>
      <c r="I88" s="19" t="s">
        <v>20</v>
      </c>
      <c r="J88" s="19" t="s">
        <v>17</v>
      </c>
      <c r="K88" s="19" t="s">
        <v>323</v>
      </c>
      <c r="L88" s="14">
        <f>1.3*1.3</f>
        <v>1.6900000000000002</v>
      </c>
      <c r="M88" s="19" t="s">
        <v>637</v>
      </c>
      <c r="N88" s="19" t="s">
        <v>638</v>
      </c>
      <c r="O88" s="6">
        <v>1</v>
      </c>
      <c r="P88" s="6">
        <v>0.75</v>
      </c>
      <c r="Q88" s="19"/>
      <c r="R88" s="3"/>
      <c r="S88" s="3"/>
      <c r="T88" s="17" t="s">
        <v>746</v>
      </c>
      <c r="U88" s="17" t="s">
        <v>29</v>
      </c>
      <c r="V88" s="2" t="s">
        <v>223</v>
      </c>
      <c r="W88" s="17" t="s">
        <v>448</v>
      </c>
      <c r="X88" s="3" t="s">
        <v>447</v>
      </c>
      <c r="Y88" s="18" t="s">
        <v>446</v>
      </c>
    </row>
    <row r="89" spans="1:25" ht="51.75" customHeight="1" x14ac:dyDescent="0.25">
      <c r="A89" s="3">
        <f t="shared" si="4"/>
        <v>16</v>
      </c>
      <c r="B89" s="52" t="s">
        <v>639</v>
      </c>
      <c r="C89" s="17" t="s">
        <v>60</v>
      </c>
      <c r="D89" s="17" t="s">
        <v>51</v>
      </c>
      <c r="E89" s="17" t="s">
        <v>290</v>
      </c>
      <c r="F89" s="17" t="s">
        <v>61</v>
      </c>
      <c r="G89" s="3" t="s">
        <v>327</v>
      </c>
      <c r="H89" s="17" t="s">
        <v>325</v>
      </c>
      <c r="I89" s="19" t="s">
        <v>16</v>
      </c>
      <c r="J89" s="19" t="s">
        <v>452</v>
      </c>
      <c r="K89" s="19" t="s">
        <v>654</v>
      </c>
      <c r="L89" s="14">
        <f>1.5*1.8</f>
        <v>2.7</v>
      </c>
      <c r="M89" s="19" t="s">
        <v>644</v>
      </c>
      <c r="N89" s="19" t="s">
        <v>645</v>
      </c>
      <c r="O89" s="6">
        <v>1</v>
      </c>
      <c r="P89" s="6">
        <v>0.75</v>
      </c>
      <c r="Q89" s="19"/>
      <c r="R89" s="3"/>
      <c r="S89" s="3"/>
      <c r="T89" s="17" t="s">
        <v>746</v>
      </c>
      <c r="U89" s="17" t="s">
        <v>29</v>
      </c>
      <c r="V89" s="2" t="s">
        <v>223</v>
      </c>
      <c r="W89" s="17" t="s">
        <v>51</v>
      </c>
      <c r="X89" s="17" t="s">
        <v>290</v>
      </c>
      <c r="Y89" s="17" t="s">
        <v>61</v>
      </c>
    </row>
    <row r="90" spans="1:25" ht="65.25" customHeight="1" x14ac:dyDescent="0.25">
      <c r="A90" s="3">
        <f t="shared" si="4"/>
        <v>17</v>
      </c>
      <c r="B90" s="52" t="s">
        <v>613</v>
      </c>
      <c r="C90" s="17" t="s">
        <v>23</v>
      </c>
      <c r="D90" s="17" t="s">
        <v>742</v>
      </c>
      <c r="E90" s="17" t="s">
        <v>289</v>
      </c>
      <c r="F90" s="17" t="s">
        <v>743</v>
      </c>
      <c r="G90" s="3" t="s">
        <v>327</v>
      </c>
      <c r="H90" s="17" t="s">
        <v>744</v>
      </c>
      <c r="I90" s="19" t="s">
        <v>20</v>
      </c>
      <c r="J90" s="19" t="s">
        <v>138</v>
      </c>
      <c r="K90" s="19" t="s">
        <v>365</v>
      </c>
      <c r="L90" s="19">
        <f>5.2*1.3</f>
        <v>6.7600000000000007</v>
      </c>
      <c r="M90" s="19" t="s">
        <v>614</v>
      </c>
      <c r="N90" s="19" t="s">
        <v>615</v>
      </c>
      <c r="O90" s="19">
        <v>4</v>
      </c>
      <c r="P90" s="19">
        <v>0.75</v>
      </c>
      <c r="Q90" s="19"/>
      <c r="R90" s="2"/>
      <c r="S90" s="2"/>
      <c r="T90" s="17" t="s">
        <v>746</v>
      </c>
      <c r="U90" s="17" t="s">
        <v>29</v>
      </c>
      <c r="V90" s="2" t="s">
        <v>223</v>
      </c>
      <c r="W90" s="17" t="s">
        <v>742</v>
      </c>
      <c r="X90" s="17" t="s">
        <v>289</v>
      </c>
      <c r="Y90" s="17" t="s">
        <v>743</v>
      </c>
    </row>
    <row r="91" spans="1:25" ht="51" customHeight="1" x14ac:dyDescent="0.25">
      <c r="A91" s="3">
        <f t="shared" si="4"/>
        <v>18</v>
      </c>
      <c r="B91" s="19"/>
      <c r="C91" s="17" t="s">
        <v>14</v>
      </c>
      <c r="D91" s="17" t="s">
        <v>29</v>
      </c>
      <c r="E91" s="17" t="s">
        <v>225</v>
      </c>
      <c r="F91" s="17" t="s">
        <v>30</v>
      </c>
      <c r="G91" s="17" t="s">
        <v>31</v>
      </c>
      <c r="H91" s="17" t="s">
        <v>53</v>
      </c>
      <c r="I91" s="19" t="s">
        <v>20</v>
      </c>
      <c r="J91" s="19" t="s">
        <v>138</v>
      </c>
      <c r="K91" s="19" t="s">
        <v>48</v>
      </c>
      <c r="L91" s="14">
        <f>2*1</f>
        <v>2</v>
      </c>
      <c r="M91" s="19" t="s">
        <v>380</v>
      </c>
      <c r="N91" s="19" t="s">
        <v>381</v>
      </c>
      <c r="O91" s="19">
        <v>1</v>
      </c>
      <c r="P91" s="6">
        <v>0.75</v>
      </c>
      <c r="Q91" s="19" t="s">
        <v>327</v>
      </c>
      <c r="R91" s="3" t="s">
        <v>327</v>
      </c>
      <c r="S91" s="3" t="s">
        <v>327</v>
      </c>
      <c r="T91" s="17" t="s">
        <v>745</v>
      </c>
      <c r="U91" s="17" t="s">
        <v>29</v>
      </c>
      <c r="V91" s="2" t="s">
        <v>223</v>
      </c>
      <c r="W91" s="17" t="s">
        <v>29</v>
      </c>
      <c r="X91" s="17" t="s">
        <v>225</v>
      </c>
      <c r="Y91" s="17" t="s">
        <v>30</v>
      </c>
    </row>
    <row r="92" spans="1:25" ht="51" customHeight="1" x14ac:dyDescent="0.25">
      <c r="A92" s="3">
        <f t="shared" si="4"/>
        <v>19</v>
      </c>
      <c r="B92" s="19"/>
      <c r="C92" s="17" t="s">
        <v>14</v>
      </c>
      <c r="D92" s="17" t="s">
        <v>29</v>
      </c>
      <c r="E92" s="17" t="s">
        <v>225</v>
      </c>
      <c r="F92" s="17" t="s">
        <v>30</v>
      </c>
      <c r="G92" s="17" t="s">
        <v>31</v>
      </c>
      <c r="H92" s="17" t="s">
        <v>54</v>
      </c>
      <c r="I92" s="19" t="s">
        <v>20</v>
      </c>
      <c r="J92" s="19" t="s">
        <v>138</v>
      </c>
      <c r="K92" s="19" t="s">
        <v>48</v>
      </c>
      <c r="L92" s="14">
        <f>2*1</f>
        <v>2</v>
      </c>
      <c r="M92" s="19" t="s">
        <v>378</v>
      </c>
      <c r="N92" s="19" t="s">
        <v>379</v>
      </c>
      <c r="O92" s="19">
        <v>1</v>
      </c>
      <c r="P92" s="6">
        <v>0.75</v>
      </c>
      <c r="Q92" s="19" t="s">
        <v>327</v>
      </c>
      <c r="R92" s="3" t="s">
        <v>327</v>
      </c>
      <c r="S92" s="3" t="s">
        <v>327</v>
      </c>
      <c r="T92" s="17" t="s">
        <v>745</v>
      </c>
      <c r="U92" s="17" t="s">
        <v>29</v>
      </c>
      <c r="V92" s="2" t="s">
        <v>223</v>
      </c>
      <c r="W92" s="17" t="s">
        <v>29</v>
      </c>
      <c r="X92" s="17" t="s">
        <v>225</v>
      </c>
      <c r="Y92" s="17" t="s">
        <v>30</v>
      </c>
    </row>
    <row r="93" spans="1:25" ht="15.75" x14ac:dyDescent="0.25">
      <c r="A93" s="2"/>
      <c r="B93" s="54"/>
      <c r="C93" s="40" t="s">
        <v>429</v>
      </c>
      <c r="D93" s="2"/>
      <c r="E93" s="2"/>
      <c r="F93" s="17"/>
      <c r="G93" s="17"/>
      <c r="H93" s="17" t="s">
        <v>772</v>
      </c>
      <c r="I93" s="19"/>
      <c r="J93" s="19"/>
      <c r="K93" s="19"/>
      <c r="L93" s="14"/>
      <c r="M93" s="19"/>
      <c r="N93" s="19"/>
      <c r="O93" s="19"/>
      <c r="P93" s="6"/>
      <c r="Q93" s="19"/>
      <c r="R93" s="2"/>
      <c r="S93" s="2"/>
      <c r="T93" s="2"/>
      <c r="U93" s="2"/>
      <c r="V93" s="2"/>
      <c r="W93" s="2"/>
      <c r="X93" s="2"/>
      <c r="Y93" s="2"/>
    </row>
    <row r="94" spans="1:25" ht="54" customHeight="1" x14ac:dyDescent="0.25">
      <c r="A94" s="3">
        <v>1</v>
      </c>
      <c r="B94" s="19"/>
      <c r="C94" s="16" t="s">
        <v>33</v>
      </c>
      <c r="D94" s="16" t="s">
        <v>66</v>
      </c>
      <c r="E94" s="16" t="s">
        <v>226</v>
      </c>
      <c r="F94" s="16" t="s">
        <v>67</v>
      </c>
      <c r="G94" s="16" t="s">
        <v>68</v>
      </c>
      <c r="H94" s="16" t="s">
        <v>215</v>
      </c>
      <c r="I94" s="19" t="s">
        <v>20</v>
      </c>
      <c r="J94" s="19" t="s">
        <v>138</v>
      </c>
      <c r="K94" s="19" t="s">
        <v>45</v>
      </c>
      <c r="L94" s="14">
        <f>1*1</f>
        <v>1</v>
      </c>
      <c r="M94" s="19">
        <v>54.185063</v>
      </c>
      <c r="N94" s="19">
        <v>54.079222000000001</v>
      </c>
      <c r="O94" s="2">
        <v>1</v>
      </c>
      <c r="P94" s="28">
        <v>0.75</v>
      </c>
      <c r="Q94" s="19"/>
      <c r="R94" s="3"/>
      <c r="S94" s="3"/>
      <c r="T94" s="17" t="s">
        <v>745</v>
      </c>
      <c r="U94" s="16" t="s">
        <v>66</v>
      </c>
      <c r="V94" s="2" t="s">
        <v>223</v>
      </c>
      <c r="W94" s="16" t="s">
        <v>286</v>
      </c>
      <c r="X94" s="2" t="s">
        <v>288</v>
      </c>
      <c r="Y94" s="2" t="s">
        <v>287</v>
      </c>
    </row>
    <row r="95" spans="1:25" ht="47.25" x14ac:dyDescent="0.25">
      <c r="A95" s="3">
        <f>A94+1</f>
        <v>2</v>
      </c>
      <c r="B95" s="19"/>
      <c r="C95" s="16" t="s">
        <v>33</v>
      </c>
      <c r="D95" s="16" t="s">
        <v>66</v>
      </c>
      <c r="E95" s="16" t="s">
        <v>226</v>
      </c>
      <c r="F95" s="16" t="s">
        <v>67</v>
      </c>
      <c r="G95" s="16" t="s">
        <v>68</v>
      </c>
      <c r="H95" s="17" t="s">
        <v>64</v>
      </c>
      <c r="I95" s="27" t="s">
        <v>16</v>
      </c>
      <c r="J95" s="19" t="s">
        <v>452</v>
      </c>
      <c r="K95" s="19" t="s">
        <v>63</v>
      </c>
      <c r="L95" s="14">
        <f>4*1.25</f>
        <v>5</v>
      </c>
      <c r="M95" s="19">
        <v>54.179285</v>
      </c>
      <c r="N95" s="19">
        <v>54.074835</v>
      </c>
      <c r="O95" s="2">
        <v>2</v>
      </c>
      <c r="P95" s="28">
        <v>0.75</v>
      </c>
      <c r="Q95" s="19"/>
      <c r="R95" s="3"/>
      <c r="S95" s="3"/>
      <c r="T95" s="17" t="s">
        <v>745</v>
      </c>
      <c r="U95" s="16" t="s">
        <v>66</v>
      </c>
      <c r="V95" s="2" t="s">
        <v>223</v>
      </c>
      <c r="W95" s="16" t="s">
        <v>66</v>
      </c>
      <c r="X95" s="16" t="s">
        <v>226</v>
      </c>
      <c r="Y95" s="16" t="s">
        <v>67</v>
      </c>
    </row>
    <row r="96" spans="1:25" ht="47.25" x14ac:dyDescent="0.25">
      <c r="A96" s="3">
        <f>A95+1</f>
        <v>3</v>
      </c>
      <c r="B96" s="19"/>
      <c r="C96" s="16" t="s">
        <v>33</v>
      </c>
      <c r="D96" s="16" t="s">
        <v>66</v>
      </c>
      <c r="E96" s="16" t="s">
        <v>226</v>
      </c>
      <c r="F96" s="16" t="s">
        <v>67</v>
      </c>
      <c r="G96" s="16" t="s">
        <v>68</v>
      </c>
      <c r="H96" s="16" t="s">
        <v>65</v>
      </c>
      <c r="I96" s="27" t="s">
        <v>16</v>
      </c>
      <c r="J96" s="19" t="s">
        <v>452</v>
      </c>
      <c r="K96" s="19" t="s">
        <v>63</v>
      </c>
      <c r="L96" s="14">
        <f>4*1.25</f>
        <v>5</v>
      </c>
      <c r="M96" s="19">
        <v>54.243243999999997</v>
      </c>
      <c r="N96" s="19">
        <v>54.060633000000003</v>
      </c>
      <c r="O96" s="2">
        <v>2</v>
      </c>
      <c r="P96" s="28">
        <v>0.75</v>
      </c>
      <c r="Q96" s="19"/>
      <c r="R96" s="3"/>
      <c r="S96" s="3"/>
      <c r="T96" s="17" t="s">
        <v>745</v>
      </c>
      <c r="U96" s="16" t="s">
        <v>66</v>
      </c>
      <c r="V96" s="2" t="s">
        <v>223</v>
      </c>
      <c r="W96" s="16" t="s">
        <v>66</v>
      </c>
      <c r="X96" s="16" t="s">
        <v>226</v>
      </c>
      <c r="Y96" s="16" t="s">
        <v>67</v>
      </c>
    </row>
    <row r="97" spans="1:25" ht="15.75" x14ac:dyDescent="0.25">
      <c r="C97" s="42" t="s">
        <v>430</v>
      </c>
      <c r="D97" s="43"/>
      <c r="E97" s="43"/>
      <c r="F97" s="11"/>
      <c r="G97" s="11"/>
      <c r="H97" s="11"/>
      <c r="I97" s="29"/>
      <c r="J97" s="29"/>
      <c r="K97" s="29"/>
      <c r="L97" s="36"/>
      <c r="M97" s="29"/>
      <c r="N97" s="29"/>
      <c r="O97" s="29"/>
      <c r="P97" s="35"/>
      <c r="Q97" s="19"/>
      <c r="R97" s="2"/>
      <c r="S97" s="2"/>
      <c r="T97" s="2"/>
      <c r="U97" s="2"/>
      <c r="V97" s="2"/>
      <c r="W97" s="2"/>
      <c r="X97" s="2"/>
      <c r="Y97" s="2"/>
    </row>
    <row r="98" spans="1:25" ht="72" customHeight="1" x14ac:dyDescent="0.25">
      <c r="A98" s="3">
        <v>1</v>
      </c>
      <c r="B98" s="19"/>
      <c r="C98" s="16" t="s">
        <v>33</v>
      </c>
      <c r="D98" s="16" t="s">
        <v>69</v>
      </c>
      <c r="E98" s="16" t="s">
        <v>227</v>
      </c>
      <c r="F98" s="16" t="s">
        <v>70</v>
      </c>
      <c r="G98" s="16" t="s">
        <v>71</v>
      </c>
      <c r="H98" s="17" t="s">
        <v>72</v>
      </c>
      <c r="I98" s="27" t="s">
        <v>20</v>
      </c>
      <c r="J98" s="27" t="s">
        <v>138</v>
      </c>
      <c r="K98" s="19" t="s">
        <v>323</v>
      </c>
      <c r="L98" s="14">
        <f t="shared" ref="L98:L104" si="6">1.3*1.3</f>
        <v>1.6900000000000002</v>
      </c>
      <c r="M98" s="19">
        <v>53.974499999999999</v>
      </c>
      <c r="N98" s="19" t="s">
        <v>456</v>
      </c>
      <c r="O98" s="19">
        <v>1</v>
      </c>
      <c r="P98" s="6">
        <v>0.75</v>
      </c>
      <c r="Q98" s="19"/>
      <c r="R98" s="3"/>
      <c r="S98" s="3"/>
      <c r="T98" s="17" t="s">
        <v>745</v>
      </c>
      <c r="U98" s="16" t="s">
        <v>69</v>
      </c>
      <c r="V98" s="2" t="s">
        <v>223</v>
      </c>
      <c r="W98" s="16" t="s">
        <v>69</v>
      </c>
      <c r="X98" s="16" t="s">
        <v>227</v>
      </c>
      <c r="Y98" s="16" t="s">
        <v>70</v>
      </c>
    </row>
    <row r="99" spans="1:25" ht="72" customHeight="1" x14ac:dyDescent="0.25">
      <c r="A99" s="3">
        <f t="shared" ref="A99:A104" si="7">A98+1</f>
        <v>2</v>
      </c>
      <c r="B99" s="19"/>
      <c r="C99" s="16" t="s">
        <v>33</v>
      </c>
      <c r="D99" s="16" t="s">
        <v>69</v>
      </c>
      <c r="E99" s="16" t="s">
        <v>227</v>
      </c>
      <c r="F99" s="16" t="s">
        <v>70</v>
      </c>
      <c r="G99" s="16" t="s">
        <v>71</v>
      </c>
      <c r="H99" s="17" t="s">
        <v>73</v>
      </c>
      <c r="I99" s="27" t="s">
        <v>20</v>
      </c>
      <c r="J99" s="27" t="s">
        <v>138</v>
      </c>
      <c r="K99" s="19" t="s">
        <v>323</v>
      </c>
      <c r="L99" s="14">
        <f t="shared" si="6"/>
        <v>1.6900000000000002</v>
      </c>
      <c r="M99" s="19" t="s">
        <v>457</v>
      </c>
      <c r="N99" s="19" t="s">
        <v>456</v>
      </c>
      <c r="O99" s="19">
        <v>1</v>
      </c>
      <c r="P99" s="6">
        <v>0.75</v>
      </c>
      <c r="Q99" s="19"/>
      <c r="R99" s="3"/>
      <c r="S99" s="3"/>
      <c r="T99" s="17" t="s">
        <v>745</v>
      </c>
      <c r="U99" s="16" t="s">
        <v>69</v>
      </c>
      <c r="V99" s="2" t="s">
        <v>223</v>
      </c>
      <c r="W99" s="16" t="s">
        <v>69</v>
      </c>
      <c r="X99" s="16" t="s">
        <v>227</v>
      </c>
      <c r="Y99" s="16" t="s">
        <v>70</v>
      </c>
    </row>
    <row r="100" spans="1:25" ht="72" customHeight="1" x14ac:dyDescent="0.25">
      <c r="A100" s="3">
        <f t="shared" si="7"/>
        <v>3</v>
      </c>
      <c r="B100" s="19"/>
      <c r="C100" s="16" t="s">
        <v>33</v>
      </c>
      <c r="D100" s="16" t="s">
        <v>69</v>
      </c>
      <c r="E100" s="16" t="s">
        <v>227</v>
      </c>
      <c r="F100" s="16" t="s">
        <v>70</v>
      </c>
      <c r="G100" s="16" t="s">
        <v>71</v>
      </c>
      <c r="H100" s="17" t="s">
        <v>74</v>
      </c>
      <c r="I100" s="27" t="s">
        <v>20</v>
      </c>
      <c r="J100" s="27" t="s">
        <v>138</v>
      </c>
      <c r="K100" s="19" t="s">
        <v>323</v>
      </c>
      <c r="L100" s="14">
        <f t="shared" si="6"/>
        <v>1.6900000000000002</v>
      </c>
      <c r="M100" s="19">
        <v>53.966500000000003</v>
      </c>
      <c r="N100" s="19">
        <v>54.000999999999998</v>
      </c>
      <c r="O100" s="19">
        <v>1</v>
      </c>
      <c r="P100" s="6">
        <v>0.75</v>
      </c>
      <c r="Q100" s="19"/>
      <c r="R100" s="3"/>
      <c r="S100" s="3"/>
      <c r="T100" s="17" t="s">
        <v>745</v>
      </c>
      <c r="U100" s="16" t="s">
        <v>69</v>
      </c>
      <c r="V100" s="2" t="s">
        <v>223</v>
      </c>
      <c r="W100" s="16" t="s">
        <v>69</v>
      </c>
      <c r="X100" s="16" t="s">
        <v>227</v>
      </c>
      <c r="Y100" s="16" t="s">
        <v>70</v>
      </c>
    </row>
    <row r="101" spans="1:25" ht="72" customHeight="1" x14ac:dyDescent="0.25">
      <c r="A101" s="3">
        <f t="shared" si="7"/>
        <v>4</v>
      </c>
      <c r="B101" s="19"/>
      <c r="C101" s="16" t="s">
        <v>33</v>
      </c>
      <c r="D101" s="16" t="s">
        <v>69</v>
      </c>
      <c r="E101" s="16" t="s">
        <v>227</v>
      </c>
      <c r="F101" s="16" t="s">
        <v>70</v>
      </c>
      <c r="G101" s="16" t="s">
        <v>71</v>
      </c>
      <c r="H101" s="17" t="s">
        <v>75</v>
      </c>
      <c r="I101" s="27" t="s">
        <v>20</v>
      </c>
      <c r="J101" s="27" t="s">
        <v>138</v>
      </c>
      <c r="K101" s="19" t="s">
        <v>323</v>
      </c>
      <c r="L101" s="14">
        <f t="shared" si="6"/>
        <v>1.6900000000000002</v>
      </c>
      <c r="M101" s="19">
        <v>53.957099999999997</v>
      </c>
      <c r="N101" s="19">
        <v>53.975900000000003</v>
      </c>
      <c r="O101" s="19">
        <v>1</v>
      </c>
      <c r="P101" s="6">
        <v>0.75</v>
      </c>
      <c r="Q101" s="19"/>
      <c r="R101" s="3"/>
      <c r="S101" s="3"/>
      <c r="T101" s="17" t="s">
        <v>745</v>
      </c>
      <c r="U101" s="16" t="s">
        <v>69</v>
      </c>
      <c r="V101" s="2" t="s">
        <v>223</v>
      </c>
      <c r="W101" s="16" t="s">
        <v>69</v>
      </c>
      <c r="X101" s="16" t="s">
        <v>227</v>
      </c>
      <c r="Y101" s="16" t="s">
        <v>70</v>
      </c>
    </row>
    <row r="102" spans="1:25" ht="72" customHeight="1" x14ac:dyDescent="0.25">
      <c r="A102" s="3">
        <f t="shared" si="7"/>
        <v>5</v>
      </c>
      <c r="B102" s="19"/>
      <c r="C102" s="16" t="s">
        <v>33</v>
      </c>
      <c r="D102" s="16" t="s">
        <v>69</v>
      </c>
      <c r="E102" s="16" t="s">
        <v>227</v>
      </c>
      <c r="F102" s="16" t="s">
        <v>70</v>
      </c>
      <c r="G102" s="16" t="s">
        <v>71</v>
      </c>
      <c r="H102" s="17" t="s">
        <v>76</v>
      </c>
      <c r="I102" s="27" t="s">
        <v>20</v>
      </c>
      <c r="J102" s="27" t="s">
        <v>138</v>
      </c>
      <c r="K102" s="19" t="s">
        <v>323</v>
      </c>
      <c r="L102" s="14">
        <f t="shared" si="6"/>
        <v>1.6900000000000002</v>
      </c>
      <c r="M102" s="19">
        <v>53.992899999999999</v>
      </c>
      <c r="N102" s="19">
        <v>53.939900000000002</v>
      </c>
      <c r="O102" s="19">
        <v>1</v>
      </c>
      <c r="P102" s="6">
        <v>0.75</v>
      </c>
      <c r="Q102" s="19"/>
      <c r="R102" s="3"/>
      <c r="S102" s="3"/>
      <c r="T102" s="17" t="s">
        <v>745</v>
      </c>
      <c r="U102" s="16" t="s">
        <v>69</v>
      </c>
      <c r="V102" s="2" t="s">
        <v>223</v>
      </c>
      <c r="W102" s="16" t="s">
        <v>69</v>
      </c>
      <c r="X102" s="16" t="s">
        <v>227</v>
      </c>
      <c r="Y102" s="16" t="s">
        <v>70</v>
      </c>
    </row>
    <row r="103" spans="1:25" ht="72.75" customHeight="1" x14ac:dyDescent="0.25">
      <c r="A103" s="3">
        <f t="shared" si="7"/>
        <v>6</v>
      </c>
      <c r="B103" s="19"/>
      <c r="C103" s="16" t="s">
        <v>33</v>
      </c>
      <c r="D103" s="16" t="s">
        <v>69</v>
      </c>
      <c r="E103" s="16" t="s">
        <v>227</v>
      </c>
      <c r="F103" s="16" t="s">
        <v>70</v>
      </c>
      <c r="G103" s="16" t="s">
        <v>71</v>
      </c>
      <c r="H103" s="17" t="s">
        <v>75</v>
      </c>
      <c r="I103" s="27" t="s">
        <v>20</v>
      </c>
      <c r="J103" s="27" t="s">
        <v>138</v>
      </c>
      <c r="K103" s="19" t="s">
        <v>323</v>
      </c>
      <c r="L103" s="14">
        <f t="shared" si="6"/>
        <v>1.6900000000000002</v>
      </c>
      <c r="M103" s="19">
        <v>53.957099999999997</v>
      </c>
      <c r="N103" s="19">
        <v>53.975900000000003</v>
      </c>
      <c r="O103" s="19">
        <v>1</v>
      </c>
      <c r="P103" s="6">
        <v>0.75</v>
      </c>
      <c r="Q103" s="19"/>
      <c r="R103" s="3"/>
      <c r="S103" s="3"/>
      <c r="T103" s="17" t="s">
        <v>745</v>
      </c>
      <c r="U103" s="16" t="s">
        <v>69</v>
      </c>
      <c r="V103" s="2" t="s">
        <v>223</v>
      </c>
      <c r="W103" s="16" t="s">
        <v>69</v>
      </c>
      <c r="X103" s="16" t="s">
        <v>227</v>
      </c>
      <c r="Y103" s="16" t="s">
        <v>70</v>
      </c>
    </row>
    <row r="104" spans="1:25" ht="78.75" x14ac:dyDescent="0.25">
      <c r="A104" s="3">
        <f t="shared" si="7"/>
        <v>7</v>
      </c>
      <c r="B104" s="19"/>
      <c r="C104" s="16" t="s">
        <v>33</v>
      </c>
      <c r="D104" s="16" t="s">
        <v>69</v>
      </c>
      <c r="E104" s="16" t="s">
        <v>227</v>
      </c>
      <c r="F104" s="16" t="s">
        <v>70</v>
      </c>
      <c r="G104" s="16" t="s">
        <v>71</v>
      </c>
      <c r="H104" s="17" t="s">
        <v>77</v>
      </c>
      <c r="I104" s="19" t="s">
        <v>20</v>
      </c>
      <c r="J104" s="27" t="s">
        <v>138</v>
      </c>
      <c r="K104" s="19" t="s">
        <v>323</v>
      </c>
      <c r="L104" s="14">
        <f t="shared" si="6"/>
        <v>1.6900000000000002</v>
      </c>
      <c r="M104" s="19">
        <v>53.9786</v>
      </c>
      <c r="N104" s="19">
        <v>53.905700000000003</v>
      </c>
      <c r="O104" s="19">
        <v>1</v>
      </c>
      <c r="P104" s="6">
        <v>0.75</v>
      </c>
      <c r="Q104" s="19"/>
      <c r="R104" s="3"/>
      <c r="S104" s="3"/>
      <c r="T104" s="17" t="s">
        <v>745</v>
      </c>
      <c r="U104" s="16" t="s">
        <v>69</v>
      </c>
      <c r="V104" s="2" t="s">
        <v>223</v>
      </c>
      <c r="W104" s="17" t="s">
        <v>283</v>
      </c>
      <c r="X104" s="2" t="s">
        <v>285</v>
      </c>
      <c r="Y104" s="2" t="s">
        <v>284</v>
      </c>
    </row>
    <row r="105" spans="1:25" ht="15.75" x14ac:dyDescent="0.25">
      <c r="C105" s="42" t="s">
        <v>431</v>
      </c>
      <c r="D105" s="43"/>
      <c r="E105" s="43"/>
      <c r="F105" s="11"/>
      <c r="G105" s="11"/>
      <c r="H105" s="11" t="s">
        <v>773</v>
      </c>
      <c r="I105" s="11"/>
      <c r="J105" s="11"/>
      <c r="K105" s="11"/>
      <c r="L105" s="11"/>
      <c r="M105" s="29"/>
      <c r="N105" s="29"/>
      <c r="O105" s="11"/>
      <c r="P105" s="11"/>
      <c r="Q105" s="19"/>
      <c r="R105" s="17"/>
      <c r="S105" s="17"/>
      <c r="T105" s="2"/>
      <c r="U105" s="2"/>
      <c r="V105" s="2"/>
      <c r="W105" s="2"/>
      <c r="X105" s="2"/>
      <c r="Y105" s="2"/>
    </row>
    <row r="106" spans="1:25" ht="84.75" customHeight="1" x14ac:dyDescent="0.25">
      <c r="A106" s="3">
        <v>1</v>
      </c>
      <c r="B106" s="19"/>
      <c r="C106" s="16" t="s">
        <v>33</v>
      </c>
      <c r="D106" s="16" t="s">
        <v>78</v>
      </c>
      <c r="E106" s="16" t="s">
        <v>228</v>
      </c>
      <c r="F106" s="16" t="s">
        <v>80</v>
      </c>
      <c r="G106" s="16" t="s">
        <v>79</v>
      </c>
      <c r="H106" s="17" t="s">
        <v>774</v>
      </c>
      <c r="I106" s="19" t="s">
        <v>20</v>
      </c>
      <c r="J106" s="19" t="s">
        <v>17</v>
      </c>
      <c r="K106" s="19" t="s">
        <v>45</v>
      </c>
      <c r="L106" s="14">
        <f>1*1</f>
        <v>1</v>
      </c>
      <c r="M106" s="19">
        <v>54.294800000000002</v>
      </c>
      <c r="N106" s="19">
        <v>54.046199999999999</v>
      </c>
      <c r="O106" s="19">
        <v>1</v>
      </c>
      <c r="P106" s="6">
        <v>0.75</v>
      </c>
      <c r="Q106" s="19"/>
      <c r="R106" s="3"/>
      <c r="S106" s="3"/>
      <c r="T106" s="17" t="s">
        <v>745</v>
      </c>
      <c r="U106" s="16" t="s">
        <v>78</v>
      </c>
      <c r="V106" s="2" t="s">
        <v>223</v>
      </c>
      <c r="W106" s="17" t="s">
        <v>243</v>
      </c>
      <c r="X106" s="2" t="s">
        <v>242</v>
      </c>
      <c r="Y106" s="2" t="s">
        <v>282</v>
      </c>
    </row>
    <row r="107" spans="1:25" ht="15.75" x14ac:dyDescent="0.25">
      <c r="A107" s="2"/>
      <c r="B107" s="19"/>
      <c r="C107" s="2" t="s">
        <v>432</v>
      </c>
      <c r="D107" s="2"/>
      <c r="E107" s="2"/>
      <c r="F107" s="17"/>
      <c r="G107" s="17"/>
      <c r="H107" s="17" t="s">
        <v>779</v>
      </c>
      <c r="I107" s="17"/>
      <c r="J107" s="17"/>
      <c r="K107" s="17"/>
      <c r="L107" s="17"/>
      <c r="M107" s="19"/>
      <c r="N107" s="19"/>
      <c r="O107" s="17"/>
      <c r="P107" s="17"/>
      <c r="Q107" s="19"/>
      <c r="R107" s="17"/>
      <c r="S107" s="17"/>
      <c r="T107" s="2"/>
      <c r="U107" s="2"/>
      <c r="V107" s="2"/>
      <c r="W107" s="2"/>
      <c r="X107" s="2"/>
      <c r="Y107" s="2"/>
    </row>
    <row r="108" spans="1:25" ht="56.25" customHeight="1" x14ac:dyDescent="0.25">
      <c r="A108" s="3">
        <v>1</v>
      </c>
      <c r="B108" s="19"/>
      <c r="C108" s="16" t="s">
        <v>33</v>
      </c>
      <c r="D108" s="16" t="s">
        <v>81</v>
      </c>
      <c r="E108" s="16" t="s">
        <v>229</v>
      </c>
      <c r="F108" s="16" t="s">
        <v>83</v>
      </c>
      <c r="G108" s="16" t="s">
        <v>82</v>
      </c>
      <c r="H108" s="18" t="s">
        <v>328</v>
      </c>
      <c r="I108" s="19" t="s">
        <v>20</v>
      </c>
      <c r="J108" s="19" t="s">
        <v>138</v>
      </c>
      <c r="K108" s="19" t="s">
        <v>323</v>
      </c>
      <c r="L108" s="14">
        <f>1.3*1.3</f>
        <v>1.6900000000000002</v>
      </c>
      <c r="M108" s="19">
        <v>54.187908999999998</v>
      </c>
      <c r="N108" s="19">
        <v>53.960557999999999</v>
      </c>
      <c r="O108" s="19">
        <v>1</v>
      </c>
      <c r="P108" s="6">
        <v>0.75</v>
      </c>
      <c r="Q108" s="19"/>
      <c r="R108" s="3"/>
      <c r="S108" s="3"/>
      <c r="T108" s="17" t="s">
        <v>745</v>
      </c>
      <c r="U108" s="16" t="s">
        <v>81</v>
      </c>
      <c r="V108" s="2" t="s">
        <v>223</v>
      </c>
      <c r="W108" s="16" t="s">
        <v>81</v>
      </c>
      <c r="X108" s="16" t="s">
        <v>229</v>
      </c>
      <c r="Y108" s="16" t="s">
        <v>83</v>
      </c>
    </row>
    <row r="109" spans="1:25" ht="56.25" customHeight="1" x14ac:dyDescent="0.25">
      <c r="A109" s="3">
        <f t="shared" ref="A109:A118" si="8">A108+1</f>
        <v>2</v>
      </c>
      <c r="B109" s="19"/>
      <c r="C109" s="16" t="s">
        <v>33</v>
      </c>
      <c r="D109" s="16" t="s">
        <v>81</v>
      </c>
      <c r="E109" s="16" t="s">
        <v>229</v>
      </c>
      <c r="F109" s="16" t="s">
        <v>83</v>
      </c>
      <c r="G109" s="16" t="s">
        <v>82</v>
      </c>
      <c r="H109" s="18" t="s">
        <v>329</v>
      </c>
      <c r="I109" s="19" t="s">
        <v>20</v>
      </c>
      <c r="J109" s="19" t="s">
        <v>138</v>
      </c>
      <c r="K109" s="19" t="s">
        <v>323</v>
      </c>
      <c r="L109" s="14">
        <f t="shared" ref="L109:L117" si="9">1.3*1.3</f>
        <v>1.6900000000000002</v>
      </c>
      <c r="M109" s="19">
        <v>54.162447</v>
      </c>
      <c r="N109" s="19">
        <v>53.902835000000003</v>
      </c>
      <c r="O109" s="19">
        <v>1</v>
      </c>
      <c r="P109" s="6">
        <v>0.75</v>
      </c>
      <c r="Q109" s="19"/>
      <c r="R109" s="3"/>
      <c r="S109" s="3"/>
      <c r="T109" s="17" t="s">
        <v>745</v>
      </c>
      <c r="U109" s="16" t="s">
        <v>81</v>
      </c>
      <c r="V109" s="2" t="s">
        <v>223</v>
      </c>
      <c r="W109" s="16" t="s">
        <v>81</v>
      </c>
      <c r="X109" s="16" t="s">
        <v>229</v>
      </c>
      <c r="Y109" s="16" t="s">
        <v>83</v>
      </c>
    </row>
    <row r="110" spans="1:25" ht="56.25" customHeight="1" x14ac:dyDescent="0.25">
      <c r="A110" s="3">
        <f t="shared" si="8"/>
        <v>3</v>
      </c>
      <c r="B110" s="19"/>
      <c r="C110" s="16" t="s">
        <v>33</v>
      </c>
      <c r="D110" s="16" t="s">
        <v>81</v>
      </c>
      <c r="E110" s="16" t="s">
        <v>229</v>
      </c>
      <c r="F110" s="16" t="s">
        <v>83</v>
      </c>
      <c r="G110" s="16" t="s">
        <v>82</v>
      </c>
      <c r="H110" s="18" t="s">
        <v>330</v>
      </c>
      <c r="I110" s="19" t="s">
        <v>20</v>
      </c>
      <c r="J110" s="19" t="s">
        <v>138</v>
      </c>
      <c r="K110" s="19" t="s">
        <v>323</v>
      </c>
      <c r="L110" s="14">
        <f t="shared" si="9"/>
        <v>1.6900000000000002</v>
      </c>
      <c r="M110" s="19">
        <v>54.147627999999997</v>
      </c>
      <c r="N110" s="19">
        <v>53.895690999999999</v>
      </c>
      <c r="O110" s="19">
        <v>1</v>
      </c>
      <c r="P110" s="6">
        <v>0.75</v>
      </c>
      <c r="Q110" s="19"/>
      <c r="R110" s="3"/>
      <c r="S110" s="3"/>
      <c r="T110" s="17" t="s">
        <v>745</v>
      </c>
      <c r="U110" s="16" t="s">
        <v>81</v>
      </c>
      <c r="V110" s="2" t="s">
        <v>223</v>
      </c>
      <c r="W110" s="16" t="s">
        <v>81</v>
      </c>
      <c r="X110" s="16" t="s">
        <v>229</v>
      </c>
      <c r="Y110" s="16" t="s">
        <v>83</v>
      </c>
    </row>
    <row r="111" spans="1:25" ht="56.25" customHeight="1" x14ac:dyDescent="0.25">
      <c r="A111" s="3">
        <f t="shared" si="8"/>
        <v>4</v>
      </c>
      <c r="B111" s="19"/>
      <c r="C111" s="16" t="s">
        <v>33</v>
      </c>
      <c r="D111" s="16" t="s">
        <v>81</v>
      </c>
      <c r="E111" s="16" t="s">
        <v>229</v>
      </c>
      <c r="F111" s="16" t="s">
        <v>83</v>
      </c>
      <c r="G111" s="16" t="s">
        <v>82</v>
      </c>
      <c r="H111" s="18" t="s">
        <v>331</v>
      </c>
      <c r="I111" s="19" t="s">
        <v>20</v>
      </c>
      <c r="J111" s="19" t="s">
        <v>138</v>
      </c>
      <c r="K111" s="19" t="s">
        <v>323</v>
      </c>
      <c r="L111" s="14">
        <f t="shared" si="9"/>
        <v>1.6900000000000002</v>
      </c>
      <c r="M111" s="19">
        <v>54.248157999999997</v>
      </c>
      <c r="N111" s="19">
        <v>53.860726</v>
      </c>
      <c r="O111" s="19">
        <v>1</v>
      </c>
      <c r="P111" s="6">
        <v>0.75</v>
      </c>
      <c r="Q111" s="19"/>
      <c r="R111" s="3"/>
      <c r="S111" s="3"/>
      <c r="T111" s="17" t="s">
        <v>745</v>
      </c>
      <c r="U111" s="16" t="s">
        <v>81</v>
      </c>
      <c r="V111" s="2" t="s">
        <v>223</v>
      </c>
      <c r="W111" s="16" t="s">
        <v>81</v>
      </c>
      <c r="X111" s="16" t="s">
        <v>229</v>
      </c>
      <c r="Y111" s="16" t="s">
        <v>83</v>
      </c>
    </row>
    <row r="112" spans="1:25" ht="56.25" customHeight="1" x14ac:dyDescent="0.25">
      <c r="A112" s="3">
        <f t="shared" si="8"/>
        <v>5</v>
      </c>
      <c r="B112" s="19"/>
      <c r="C112" s="16" t="s">
        <v>33</v>
      </c>
      <c r="D112" s="16" t="s">
        <v>81</v>
      </c>
      <c r="E112" s="16" t="s">
        <v>229</v>
      </c>
      <c r="F112" s="16" t="s">
        <v>83</v>
      </c>
      <c r="G112" s="16" t="s">
        <v>82</v>
      </c>
      <c r="H112" s="18" t="s">
        <v>332</v>
      </c>
      <c r="I112" s="19" t="s">
        <v>20</v>
      </c>
      <c r="J112" s="19" t="s">
        <v>138</v>
      </c>
      <c r="K112" s="19" t="s">
        <v>323</v>
      </c>
      <c r="L112" s="14">
        <f t="shared" si="9"/>
        <v>1.6900000000000002</v>
      </c>
      <c r="M112" s="19">
        <v>54.188544999999998</v>
      </c>
      <c r="N112" s="19">
        <v>53.909678</v>
      </c>
      <c r="O112" s="19">
        <v>1</v>
      </c>
      <c r="P112" s="6">
        <v>0.75</v>
      </c>
      <c r="Q112" s="19"/>
      <c r="R112" s="3"/>
      <c r="S112" s="3"/>
      <c r="T112" s="17" t="s">
        <v>745</v>
      </c>
      <c r="U112" s="16" t="s">
        <v>81</v>
      </c>
      <c r="V112" s="2" t="s">
        <v>223</v>
      </c>
      <c r="W112" s="16" t="s">
        <v>81</v>
      </c>
      <c r="X112" s="16" t="s">
        <v>229</v>
      </c>
      <c r="Y112" s="16" t="s">
        <v>83</v>
      </c>
    </row>
    <row r="113" spans="1:25" ht="56.25" customHeight="1" x14ac:dyDescent="0.25">
      <c r="A113" s="3">
        <f t="shared" si="8"/>
        <v>6</v>
      </c>
      <c r="B113" s="19"/>
      <c r="C113" s="16" t="s">
        <v>33</v>
      </c>
      <c r="D113" s="16" t="s">
        <v>81</v>
      </c>
      <c r="E113" s="16" t="s">
        <v>229</v>
      </c>
      <c r="F113" s="16" t="s">
        <v>83</v>
      </c>
      <c r="G113" s="16" t="s">
        <v>82</v>
      </c>
      <c r="H113" s="18" t="s">
        <v>333</v>
      </c>
      <c r="I113" s="19" t="s">
        <v>20</v>
      </c>
      <c r="J113" s="19" t="s">
        <v>138</v>
      </c>
      <c r="K113" s="19" t="s">
        <v>323</v>
      </c>
      <c r="L113" s="14">
        <f t="shared" si="9"/>
        <v>1.6900000000000002</v>
      </c>
      <c r="M113" s="19">
        <v>54.240457999999997</v>
      </c>
      <c r="N113" s="19">
        <v>53.896613000000002</v>
      </c>
      <c r="O113" s="19">
        <v>1</v>
      </c>
      <c r="P113" s="6">
        <v>0.75</v>
      </c>
      <c r="Q113" s="19"/>
      <c r="R113" s="3"/>
      <c r="S113" s="3"/>
      <c r="T113" s="17" t="s">
        <v>745</v>
      </c>
      <c r="U113" s="16" t="s">
        <v>81</v>
      </c>
      <c r="V113" s="2" t="s">
        <v>223</v>
      </c>
      <c r="W113" s="16" t="s">
        <v>81</v>
      </c>
      <c r="X113" s="16" t="s">
        <v>229</v>
      </c>
      <c r="Y113" s="16" t="s">
        <v>83</v>
      </c>
    </row>
    <row r="114" spans="1:25" ht="56.25" customHeight="1" x14ac:dyDescent="0.25">
      <c r="A114" s="3">
        <f t="shared" si="8"/>
        <v>7</v>
      </c>
      <c r="B114" s="19"/>
      <c r="C114" s="16" t="s">
        <v>33</v>
      </c>
      <c r="D114" s="16" t="s">
        <v>81</v>
      </c>
      <c r="E114" s="16" t="s">
        <v>229</v>
      </c>
      <c r="F114" s="16" t="s">
        <v>83</v>
      </c>
      <c r="G114" s="16" t="s">
        <v>82</v>
      </c>
      <c r="H114" s="18" t="s">
        <v>334</v>
      </c>
      <c r="I114" s="19" t="s">
        <v>20</v>
      </c>
      <c r="J114" s="19" t="s">
        <v>138</v>
      </c>
      <c r="K114" s="19" t="s">
        <v>323</v>
      </c>
      <c r="L114" s="14">
        <f t="shared" si="9"/>
        <v>1.6900000000000002</v>
      </c>
      <c r="M114" s="19">
        <v>54.262343999999999</v>
      </c>
      <c r="N114" s="19">
        <v>53.896414999999998</v>
      </c>
      <c r="O114" s="19">
        <v>1</v>
      </c>
      <c r="P114" s="6">
        <v>0.75</v>
      </c>
      <c r="Q114" s="19"/>
      <c r="R114" s="3"/>
      <c r="S114" s="3"/>
      <c r="T114" s="17" t="s">
        <v>745</v>
      </c>
      <c r="U114" s="16" t="s">
        <v>81</v>
      </c>
      <c r="V114" s="2" t="s">
        <v>223</v>
      </c>
      <c r="W114" s="16" t="s">
        <v>81</v>
      </c>
      <c r="X114" s="16" t="s">
        <v>229</v>
      </c>
      <c r="Y114" s="16" t="s">
        <v>83</v>
      </c>
    </row>
    <row r="115" spans="1:25" ht="56.25" customHeight="1" x14ac:dyDescent="0.25">
      <c r="A115" s="3">
        <f t="shared" si="8"/>
        <v>8</v>
      </c>
      <c r="B115" s="19"/>
      <c r="C115" s="16" t="s">
        <v>33</v>
      </c>
      <c r="D115" s="16" t="s">
        <v>81</v>
      </c>
      <c r="E115" s="16" t="s">
        <v>229</v>
      </c>
      <c r="F115" s="16" t="s">
        <v>83</v>
      </c>
      <c r="G115" s="16" t="s">
        <v>82</v>
      </c>
      <c r="H115" s="18" t="s">
        <v>335</v>
      </c>
      <c r="I115" s="19" t="s">
        <v>20</v>
      </c>
      <c r="J115" s="19" t="s">
        <v>138</v>
      </c>
      <c r="K115" s="19" t="s">
        <v>323</v>
      </c>
      <c r="L115" s="14">
        <f t="shared" si="9"/>
        <v>1.6900000000000002</v>
      </c>
      <c r="M115" s="19">
        <v>54.154260000000001</v>
      </c>
      <c r="N115" s="19">
        <v>53.971449999999997</v>
      </c>
      <c r="O115" s="19">
        <v>1</v>
      </c>
      <c r="P115" s="6">
        <v>0.75</v>
      </c>
      <c r="Q115" s="19"/>
      <c r="R115" s="3"/>
      <c r="S115" s="3"/>
      <c r="T115" s="17" t="s">
        <v>745</v>
      </c>
      <c r="U115" s="16" t="s">
        <v>81</v>
      </c>
      <c r="V115" s="2" t="s">
        <v>223</v>
      </c>
      <c r="W115" s="16" t="s">
        <v>81</v>
      </c>
      <c r="X115" s="16" t="s">
        <v>229</v>
      </c>
      <c r="Y115" s="16" t="s">
        <v>83</v>
      </c>
    </row>
    <row r="116" spans="1:25" ht="56.25" customHeight="1" x14ac:dyDescent="0.25">
      <c r="A116" s="3">
        <f t="shared" si="8"/>
        <v>9</v>
      </c>
      <c r="B116" s="19"/>
      <c r="C116" s="16" t="s">
        <v>33</v>
      </c>
      <c r="D116" s="16" t="s">
        <v>81</v>
      </c>
      <c r="E116" s="16" t="s">
        <v>229</v>
      </c>
      <c r="F116" s="16" t="s">
        <v>83</v>
      </c>
      <c r="G116" s="16" t="s">
        <v>82</v>
      </c>
      <c r="H116" s="18" t="s">
        <v>336</v>
      </c>
      <c r="I116" s="19" t="s">
        <v>20</v>
      </c>
      <c r="J116" s="19" t="s">
        <v>138</v>
      </c>
      <c r="K116" s="19" t="s">
        <v>323</v>
      </c>
      <c r="L116" s="14">
        <f t="shared" si="9"/>
        <v>1.6900000000000002</v>
      </c>
      <c r="M116" s="19">
        <v>54.218625000000003</v>
      </c>
      <c r="N116" s="19">
        <v>53.961689</v>
      </c>
      <c r="O116" s="19">
        <v>1</v>
      </c>
      <c r="P116" s="6">
        <v>0.75</v>
      </c>
      <c r="Q116" s="19"/>
      <c r="R116" s="3"/>
      <c r="S116" s="3"/>
      <c r="T116" s="17" t="s">
        <v>745</v>
      </c>
      <c r="U116" s="16" t="s">
        <v>81</v>
      </c>
      <c r="V116" s="2" t="s">
        <v>223</v>
      </c>
      <c r="W116" s="16" t="s">
        <v>81</v>
      </c>
      <c r="X116" s="16" t="s">
        <v>229</v>
      </c>
      <c r="Y116" s="16" t="s">
        <v>83</v>
      </c>
    </row>
    <row r="117" spans="1:25" ht="56.25" customHeight="1" x14ac:dyDescent="0.25">
      <c r="A117" s="3">
        <f t="shared" si="8"/>
        <v>10</v>
      </c>
      <c r="B117" s="19"/>
      <c r="C117" s="16" t="s">
        <v>33</v>
      </c>
      <c r="D117" s="16" t="s">
        <v>81</v>
      </c>
      <c r="E117" s="16" t="s">
        <v>229</v>
      </c>
      <c r="F117" s="16" t="s">
        <v>83</v>
      </c>
      <c r="G117" s="16" t="s">
        <v>82</v>
      </c>
      <c r="H117" s="18" t="s">
        <v>337</v>
      </c>
      <c r="I117" s="19" t="s">
        <v>20</v>
      </c>
      <c r="J117" s="19" t="s">
        <v>138</v>
      </c>
      <c r="K117" s="19" t="s">
        <v>323</v>
      </c>
      <c r="L117" s="14">
        <f t="shared" si="9"/>
        <v>1.6900000000000002</v>
      </c>
      <c r="M117" s="19">
        <v>54.196948999999996</v>
      </c>
      <c r="N117" s="19">
        <v>53.978447000000003</v>
      </c>
      <c r="O117" s="19">
        <v>1</v>
      </c>
      <c r="P117" s="6">
        <v>0.75</v>
      </c>
      <c r="Q117" s="19"/>
      <c r="R117" s="3"/>
      <c r="S117" s="3"/>
      <c r="T117" s="17" t="s">
        <v>745</v>
      </c>
      <c r="U117" s="16" t="s">
        <v>81</v>
      </c>
      <c r="V117" s="2" t="s">
        <v>223</v>
      </c>
      <c r="W117" s="16" t="s">
        <v>81</v>
      </c>
      <c r="X117" s="16" t="s">
        <v>229</v>
      </c>
      <c r="Y117" s="16" t="s">
        <v>83</v>
      </c>
    </row>
    <row r="118" spans="1:25" ht="57.75" customHeight="1" x14ac:dyDescent="0.25">
      <c r="A118" s="3">
        <f t="shared" si="8"/>
        <v>11</v>
      </c>
      <c r="B118" s="19"/>
      <c r="C118" s="16" t="s">
        <v>33</v>
      </c>
      <c r="D118" s="16" t="s">
        <v>81</v>
      </c>
      <c r="E118" s="16" t="s">
        <v>229</v>
      </c>
      <c r="F118" s="16" t="s">
        <v>83</v>
      </c>
      <c r="G118" s="16" t="s">
        <v>82</v>
      </c>
      <c r="H118" s="17" t="s">
        <v>776</v>
      </c>
      <c r="I118" s="19" t="s">
        <v>20</v>
      </c>
      <c r="J118" s="19" t="s">
        <v>138</v>
      </c>
      <c r="K118" s="19" t="s">
        <v>50</v>
      </c>
      <c r="L118" s="14">
        <f>3*2</f>
        <v>6</v>
      </c>
      <c r="M118" s="19">
        <v>54.193190000000001</v>
      </c>
      <c r="N118" s="19">
        <v>53.907732000000003</v>
      </c>
      <c r="O118" s="19">
        <v>2</v>
      </c>
      <c r="P118" s="6">
        <v>0.75</v>
      </c>
      <c r="Q118" s="19"/>
      <c r="R118" s="3"/>
      <c r="S118" s="3"/>
      <c r="T118" s="17" t="s">
        <v>745</v>
      </c>
      <c r="U118" s="16" t="s">
        <v>81</v>
      </c>
      <c r="V118" s="2" t="s">
        <v>223</v>
      </c>
      <c r="W118" s="17" t="s">
        <v>280</v>
      </c>
      <c r="X118" s="2" t="s">
        <v>279</v>
      </c>
      <c r="Y118" s="2" t="s">
        <v>281</v>
      </c>
    </row>
    <row r="119" spans="1:25" ht="15.75" x14ac:dyDescent="0.25">
      <c r="A119" s="2"/>
      <c r="B119" s="54"/>
      <c r="C119" s="40" t="s">
        <v>433</v>
      </c>
      <c r="D119" s="17"/>
      <c r="E119" s="32"/>
      <c r="F119" s="17"/>
      <c r="G119" s="17"/>
      <c r="H119" s="17" t="s">
        <v>778</v>
      </c>
      <c r="I119" s="19"/>
      <c r="J119" s="19"/>
      <c r="K119" s="19"/>
      <c r="L119" s="14"/>
      <c r="M119" s="19"/>
      <c r="N119" s="19"/>
      <c r="O119" s="19"/>
      <c r="P119" s="19"/>
      <c r="Q119" s="19"/>
      <c r="R119" s="2"/>
      <c r="S119" s="2"/>
      <c r="T119" s="44"/>
      <c r="U119" s="17"/>
      <c r="V119" s="2"/>
      <c r="W119" s="2"/>
      <c r="X119" s="2"/>
      <c r="Y119" s="2"/>
    </row>
    <row r="120" spans="1:25" ht="63" x14ac:dyDescent="0.25">
      <c r="A120" s="3">
        <v>1</v>
      </c>
      <c r="B120" s="19"/>
      <c r="C120" s="16" t="s">
        <v>33</v>
      </c>
      <c r="D120" s="16" t="s">
        <v>85</v>
      </c>
      <c r="E120" s="16" t="s">
        <v>230</v>
      </c>
      <c r="F120" s="17" t="s">
        <v>84</v>
      </c>
      <c r="G120" s="17" t="s">
        <v>443</v>
      </c>
      <c r="H120" s="17" t="s">
        <v>777</v>
      </c>
      <c r="I120" s="19" t="s">
        <v>16</v>
      </c>
      <c r="J120" s="19" t="s">
        <v>452</v>
      </c>
      <c r="K120" s="19" t="s">
        <v>47</v>
      </c>
      <c r="L120" s="14">
        <f>1.5*2</f>
        <v>3</v>
      </c>
      <c r="M120" s="19">
        <v>54.099978999999998</v>
      </c>
      <c r="N120" s="19">
        <v>54.393912999999998</v>
      </c>
      <c r="O120" s="19">
        <v>1</v>
      </c>
      <c r="P120" s="6">
        <v>0.75</v>
      </c>
      <c r="Q120" s="19"/>
      <c r="R120" s="3"/>
      <c r="S120" s="3"/>
      <c r="T120" s="17" t="s">
        <v>745</v>
      </c>
      <c r="U120" s="16" t="s">
        <v>85</v>
      </c>
      <c r="V120" s="2" t="s">
        <v>223</v>
      </c>
      <c r="W120" s="17" t="s">
        <v>273</v>
      </c>
      <c r="X120" s="2" t="s">
        <v>278</v>
      </c>
      <c r="Y120" s="2" t="s">
        <v>274</v>
      </c>
    </row>
    <row r="121" spans="1:25" ht="53.25" customHeight="1" x14ac:dyDescent="0.25">
      <c r="A121" s="3">
        <f>A120+1</f>
        <v>2</v>
      </c>
      <c r="B121" s="19"/>
      <c r="C121" s="16" t="s">
        <v>33</v>
      </c>
      <c r="D121" s="16" t="s">
        <v>85</v>
      </c>
      <c r="E121" s="16" t="s">
        <v>230</v>
      </c>
      <c r="F121" s="17" t="s">
        <v>84</v>
      </c>
      <c r="G121" s="17" t="s">
        <v>443</v>
      </c>
      <c r="H121" s="17" t="s">
        <v>277</v>
      </c>
      <c r="I121" s="6" t="s">
        <v>20</v>
      </c>
      <c r="J121" s="19" t="s">
        <v>17</v>
      </c>
      <c r="K121" s="19" t="s">
        <v>323</v>
      </c>
      <c r="L121" s="14">
        <f>1.3*1.3</f>
        <v>1.6900000000000002</v>
      </c>
      <c r="M121" s="19">
        <v>54.102482000000002</v>
      </c>
      <c r="N121" s="19">
        <v>54.393796000000002</v>
      </c>
      <c r="O121" s="19">
        <v>1</v>
      </c>
      <c r="P121" s="6">
        <v>0.75</v>
      </c>
      <c r="Q121" s="19"/>
      <c r="R121" s="3"/>
      <c r="S121" s="3"/>
      <c r="T121" s="17" t="s">
        <v>745</v>
      </c>
      <c r="U121" s="16" t="s">
        <v>85</v>
      </c>
      <c r="V121" s="2" t="s">
        <v>223</v>
      </c>
      <c r="W121" s="17" t="s">
        <v>276</v>
      </c>
      <c r="X121" s="2" t="s">
        <v>279</v>
      </c>
      <c r="Y121" s="2" t="s">
        <v>275</v>
      </c>
    </row>
    <row r="122" spans="1:25" ht="56.25" customHeight="1" x14ac:dyDescent="0.25">
      <c r="A122" s="3">
        <f>A121+1</f>
        <v>3</v>
      </c>
      <c r="B122" s="19"/>
      <c r="C122" s="16" t="s">
        <v>33</v>
      </c>
      <c r="D122" s="16" t="s">
        <v>85</v>
      </c>
      <c r="E122" s="16" t="s">
        <v>230</v>
      </c>
      <c r="F122" s="17" t="s">
        <v>84</v>
      </c>
      <c r="G122" s="17" t="s">
        <v>443</v>
      </c>
      <c r="H122" s="17" t="s">
        <v>353</v>
      </c>
      <c r="I122" s="6" t="s">
        <v>20</v>
      </c>
      <c r="J122" s="19" t="s">
        <v>138</v>
      </c>
      <c r="K122" s="19" t="s">
        <v>323</v>
      </c>
      <c r="L122" s="14">
        <f>1.3*1.3</f>
        <v>1.6900000000000002</v>
      </c>
      <c r="M122" s="19">
        <v>54.106369999999998</v>
      </c>
      <c r="N122" s="19">
        <v>54.385173999999999</v>
      </c>
      <c r="O122" s="19">
        <v>1</v>
      </c>
      <c r="P122" s="6">
        <v>0.75</v>
      </c>
      <c r="Q122" s="19"/>
      <c r="R122" s="3"/>
      <c r="S122" s="3"/>
      <c r="T122" s="17" t="s">
        <v>745</v>
      </c>
      <c r="U122" s="16" t="s">
        <v>85</v>
      </c>
      <c r="V122" s="2" t="s">
        <v>223</v>
      </c>
      <c r="W122" s="16" t="s">
        <v>85</v>
      </c>
      <c r="X122" s="16" t="s">
        <v>230</v>
      </c>
      <c r="Y122" s="17" t="s">
        <v>84</v>
      </c>
    </row>
    <row r="123" spans="1:25" ht="56.25" customHeight="1" x14ac:dyDescent="0.25">
      <c r="A123" s="3">
        <f>A122+1</f>
        <v>4</v>
      </c>
      <c r="B123" s="19"/>
      <c r="C123" s="16" t="s">
        <v>33</v>
      </c>
      <c r="D123" s="16" t="s">
        <v>85</v>
      </c>
      <c r="E123" s="16" t="s">
        <v>230</v>
      </c>
      <c r="F123" s="17" t="s">
        <v>84</v>
      </c>
      <c r="G123" s="17" t="s">
        <v>443</v>
      </c>
      <c r="H123" s="17" t="s">
        <v>351</v>
      </c>
      <c r="I123" s="6" t="s">
        <v>20</v>
      </c>
      <c r="J123" s="19" t="s">
        <v>138</v>
      </c>
      <c r="K123" s="19" t="s">
        <v>323</v>
      </c>
      <c r="L123" s="14">
        <f>1.3*1.3</f>
        <v>1.6900000000000002</v>
      </c>
      <c r="M123" s="19">
        <v>54.073743999999998</v>
      </c>
      <c r="N123" s="19">
        <v>54.441768000000003</v>
      </c>
      <c r="O123" s="19">
        <v>1</v>
      </c>
      <c r="P123" s="6">
        <v>0.75</v>
      </c>
      <c r="Q123" s="19"/>
      <c r="R123" s="3"/>
      <c r="S123" s="3"/>
      <c r="T123" s="17" t="s">
        <v>745</v>
      </c>
      <c r="U123" s="16" t="s">
        <v>85</v>
      </c>
      <c r="V123" s="2" t="s">
        <v>223</v>
      </c>
      <c r="W123" s="16" t="s">
        <v>85</v>
      </c>
      <c r="X123" s="16" t="s">
        <v>230</v>
      </c>
      <c r="Y123" s="17" t="s">
        <v>84</v>
      </c>
    </row>
    <row r="124" spans="1:25" ht="56.25" customHeight="1" x14ac:dyDescent="0.25">
      <c r="A124" s="3">
        <f>A123+1</f>
        <v>5</v>
      </c>
      <c r="B124" s="19"/>
      <c r="C124" s="16" t="s">
        <v>33</v>
      </c>
      <c r="D124" s="16" t="s">
        <v>85</v>
      </c>
      <c r="E124" s="16" t="s">
        <v>230</v>
      </c>
      <c r="F124" s="17" t="s">
        <v>84</v>
      </c>
      <c r="G124" s="17" t="s">
        <v>443</v>
      </c>
      <c r="H124" s="17" t="s">
        <v>352</v>
      </c>
      <c r="I124" s="6" t="s">
        <v>20</v>
      </c>
      <c r="J124" s="19" t="s">
        <v>138</v>
      </c>
      <c r="K124" s="19" t="s">
        <v>323</v>
      </c>
      <c r="L124" s="14">
        <f>1.3*1.3</f>
        <v>1.6900000000000002</v>
      </c>
      <c r="M124" s="19">
        <v>54.089928999999998</v>
      </c>
      <c r="N124" s="19">
        <v>54.426926000000002</v>
      </c>
      <c r="O124" s="19">
        <v>1</v>
      </c>
      <c r="P124" s="6">
        <v>0.75</v>
      </c>
      <c r="Q124" s="19"/>
      <c r="R124" s="3"/>
      <c r="S124" s="3"/>
      <c r="T124" s="17" t="s">
        <v>745</v>
      </c>
      <c r="U124" s="16" t="s">
        <v>85</v>
      </c>
      <c r="V124" s="2" t="s">
        <v>223</v>
      </c>
      <c r="W124" s="16" t="s">
        <v>85</v>
      </c>
      <c r="X124" s="16" t="s">
        <v>230</v>
      </c>
      <c r="Y124" s="17" t="s">
        <v>84</v>
      </c>
    </row>
    <row r="125" spans="1:25" ht="15.75" x14ac:dyDescent="0.25">
      <c r="A125" s="2"/>
      <c r="B125" s="19"/>
      <c r="C125" s="45" t="s">
        <v>434</v>
      </c>
      <c r="D125" s="46"/>
      <c r="E125" s="46"/>
      <c r="F125" s="22"/>
      <c r="G125" s="22"/>
      <c r="H125" s="22" t="s">
        <v>780</v>
      </c>
      <c r="I125" s="47"/>
      <c r="J125" s="47"/>
      <c r="K125" s="47"/>
      <c r="L125" s="48"/>
      <c r="M125" s="47"/>
      <c r="N125" s="47"/>
      <c r="O125" s="47"/>
      <c r="P125" s="49"/>
      <c r="Q125" s="19"/>
      <c r="R125" s="2"/>
      <c r="S125" s="2"/>
      <c r="T125" s="2"/>
      <c r="U125" s="2"/>
      <c r="V125" s="2"/>
      <c r="W125" s="2"/>
      <c r="X125" s="2"/>
      <c r="Y125" s="2"/>
    </row>
    <row r="126" spans="1:25" ht="72.75" customHeight="1" x14ac:dyDescent="0.25">
      <c r="A126" s="3">
        <v>1</v>
      </c>
      <c r="B126" s="19"/>
      <c r="C126" s="16" t="s">
        <v>33</v>
      </c>
      <c r="D126" s="16" t="s">
        <v>91</v>
      </c>
      <c r="E126" s="16" t="s">
        <v>231</v>
      </c>
      <c r="F126" s="17" t="s">
        <v>92</v>
      </c>
      <c r="G126" s="17" t="s">
        <v>93</v>
      </c>
      <c r="H126" s="18" t="s">
        <v>86</v>
      </c>
      <c r="I126" s="19" t="s">
        <v>20</v>
      </c>
      <c r="J126" s="19" t="s">
        <v>17</v>
      </c>
      <c r="K126" s="19" t="s">
        <v>454</v>
      </c>
      <c r="L126" s="14">
        <f>1*1.5</f>
        <v>1.5</v>
      </c>
      <c r="M126" s="19">
        <v>53.997900000000001</v>
      </c>
      <c r="N126" s="19" t="s">
        <v>198</v>
      </c>
      <c r="O126" s="19">
        <v>2</v>
      </c>
      <c r="P126" s="19">
        <v>0.75</v>
      </c>
      <c r="Q126" s="19"/>
      <c r="R126" s="3"/>
      <c r="S126" s="3"/>
      <c r="T126" s="17" t="s">
        <v>746</v>
      </c>
      <c r="U126" s="16" t="s">
        <v>91</v>
      </c>
      <c r="V126" s="2" t="s">
        <v>223</v>
      </c>
      <c r="W126" s="18" t="s">
        <v>344</v>
      </c>
      <c r="X126" s="3" t="s">
        <v>327</v>
      </c>
      <c r="Y126" s="2" t="s">
        <v>345</v>
      </c>
    </row>
    <row r="127" spans="1:25" ht="83.25" customHeight="1" x14ac:dyDescent="0.25">
      <c r="A127" s="3">
        <f>A126+1</f>
        <v>2</v>
      </c>
      <c r="B127" s="19"/>
      <c r="C127" s="16" t="s">
        <v>33</v>
      </c>
      <c r="D127" s="16" t="s">
        <v>91</v>
      </c>
      <c r="E127" s="16" t="s">
        <v>231</v>
      </c>
      <c r="F127" s="17" t="s">
        <v>92</v>
      </c>
      <c r="G127" s="17" t="s">
        <v>93</v>
      </c>
      <c r="H127" s="17" t="s">
        <v>88</v>
      </c>
      <c r="I127" s="19" t="s">
        <v>16</v>
      </c>
      <c r="J127" s="19" t="s">
        <v>39</v>
      </c>
      <c r="K127" s="19" t="s">
        <v>89</v>
      </c>
      <c r="L127" s="14">
        <f>2*1.5</f>
        <v>3</v>
      </c>
      <c r="M127" s="19" t="s">
        <v>309</v>
      </c>
      <c r="N127" s="19" t="s">
        <v>308</v>
      </c>
      <c r="O127" s="19">
        <v>2</v>
      </c>
      <c r="P127" s="6">
        <v>0.75</v>
      </c>
      <c r="Q127" s="19"/>
      <c r="R127" s="3"/>
      <c r="S127" s="3"/>
      <c r="T127" s="17" t="s">
        <v>745</v>
      </c>
      <c r="U127" s="16" t="s">
        <v>91</v>
      </c>
      <c r="V127" s="2" t="s">
        <v>223</v>
      </c>
      <c r="W127" s="17" t="s">
        <v>267</v>
      </c>
      <c r="X127" s="2" t="s">
        <v>271</v>
      </c>
      <c r="Y127" s="2" t="s">
        <v>268</v>
      </c>
    </row>
    <row r="128" spans="1:25" ht="70.5" customHeight="1" x14ac:dyDescent="0.25">
      <c r="A128" s="3">
        <f>A127+1</f>
        <v>3</v>
      </c>
      <c r="B128" s="19">
        <v>24703</v>
      </c>
      <c r="C128" s="16" t="s">
        <v>33</v>
      </c>
      <c r="D128" s="16" t="s">
        <v>91</v>
      </c>
      <c r="E128" s="16" t="s">
        <v>231</v>
      </c>
      <c r="F128" s="17" t="s">
        <v>92</v>
      </c>
      <c r="G128" s="17" t="s">
        <v>93</v>
      </c>
      <c r="H128" s="17" t="s">
        <v>90</v>
      </c>
      <c r="I128" s="19" t="s">
        <v>20</v>
      </c>
      <c r="J128" s="19" t="s">
        <v>17</v>
      </c>
      <c r="K128" s="19" t="s">
        <v>45</v>
      </c>
      <c r="L128" s="14">
        <f>1*1</f>
        <v>1</v>
      </c>
      <c r="M128" s="19" t="s">
        <v>783</v>
      </c>
      <c r="N128" s="19" t="s">
        <v>784</v>
      </c>
      <c r="O128" s="19">
        <v>1</v>
      </c>
      <c r="P128" s="19">
        <v>0.75</v>
      </c>
      <c r="Q128" s="19"/>
      <c r="R128" s="3"/>
      <c r="S128" s="3"/>
      <c r="T128" s="17" t="s">
        <v>745</v>
      </c>
      <c r="U128" s="16" t="s">
        <v>91</v>
      </c>
      <c r="V128" s="2" t="s">
        <v>223</v>
      </c>
      <c r="W128" s="17" t="s">
        <v>269</v>
      </c>
      <c r="X128" s="2" t="s">
        <v>272</v>
      </c>
      <c r="Y128" s="2" t="s">
        <v>270</v>
      </c>
    </row>
    <row r="129" spans="1:25" ht="132.75" customHeight="1" x14ac:dyDescent="0.25">
      <c r="A129" s="3">
        <f>A128+1</f>
        <v>4</v>
      </c>
      <c r="B129" s="19"/>
      <c r="C129" s="16" t="s">
        <v>38</v>
      </c>
      <c r="D129" s="7" t="s">
        <v>343</v>
      </c>
      <c r="E129" s="2" t="s">
        <v>340</v>
      </c>
      <c r="F129" s="17" t="s">
        <v>339</v>
      </c>
      <c r="G129" s="3" t="s">
        <v>327</v>
      </c>
      <c r="H129" s="7" t="s">
        <v>342</v>
      </c>
      <c r="I129" s="19" t="s">
        <v>16</v>
      </c>
      <c r="J129" s="19" t="s">
        <v>18</v>
      </c>
      <c r="K129" s="19" t="s">
        <v>87</v>
      </c>
      <c r="L129" s="14">
        <f>1*1.5</f>
        <v>1.5</v>
      </c>
      <c r="M129" s="19" t="s">
        <v>310</v>
      </c>
      <c r="N129" s="19" t="s">
        <v>307</v>
      </c>
      <c r="O129" s="19">
        <v>2</v>
      </c>
      <c r="P129" s="6">
        <v>0.75</v>
      </c>
      <c r="Q129" s="19"/>
      <c r="R129" s="3"/>
      <c r="S129" s="3"/>
      <c r="T129" s="17" t="s">
        <v>746</v>
      </c>
      <c r="U129" s="16" t="s">
        <v>91</v>
      </c>
      <c r="V129" s="2" t="s">
        <v>223</v>
      </c>
      <c r="W129" s="18" t="s">
        <v>338</v>
      </c>
      <c r="X129" s="2" t="s">
        <v>340</v>
      </c>
      <c r="Y129" s="2" t="s">
        <v>341</v>
      </c>
    </row>
    <row r="130" spans="1:25" ht="72" customHeight="1" x14ac:dyDescent="0.25">
      <c r="A130" s="3">
        <f>A129+1</f>
        <v>5</v>
      </c>
      <c r="B130" s="52" t="s">
        <v>525</v>
      </c>
      <c r="C130" s="16" t="s">
        <v>38</v>
      </c>
      <c r="D130" s="16" t="s">
        <v>311</v>
      </c>
      <c r="E130" s="16" t="s">
        <v>314</v>
      </c>
      <c r="F130" s="17" t="s">
        <v>313</v>
      </c>
      <c r="G130" s="3" t="s">
        <v>327</v>
      </c>
      <c r="H130" s="7" t="s">
        <v>312</v>
      </c>
      <c r="I130" s="19" t="s">
        <v>20</v>
      </c>
      <c r="J130" s="19" t="s">
        <v>17</v>
      </c>
      <c r="K130" s="19" t="s">
        <v>87</v>
      </c>
      <c r="L130" s="20">
        <f>1*1.2</f>
        <v>1.2</v>
      </c>
      <c r="M130" s="19" t="s">
        <v>781</v>
      </c>
      <c r="N130" s="19" t="s">
        <v>782</v>
      </c>
      <c r="O130" s="19">
        <v>7</v>
      </c>
      <c r="P130" s="6">
        <v>0.75</v>
      </c>
      <c r="Q130" s="19"/>
      <c r="R130" s="3"/>
      <c r="S130" s="3"/>
      <c r="T130" s="17" t="s">
        <v>746</v>
      </c>
      <c r="U130" s="16" t="s">
        <v>91</v>
      </c>
      <c r="V130" s="2" t="s">
        <v>223</v>
      </c>
      <c r="W130" s="16" t="s">
        <v>311</v>
      </c>
      <c r="X130" s="16" t="s">
        <v>314</v>
      </c>
      <c r="Y130" s="17" t="s">
        <v>313</v>
      </c>
    </row>
    <row r="131" spans="1:25" ht="67.5" customHeight="1" x14ac:dyDescent="0.25">
      <c r="A131" s="3">
        <f>A130+1</f>
        <v>6</v>
      </c>
      <c r="B131" s="19"/>
      <c r="C131" s="16" t="s">
        <v>33</v>
      </c>
      <c r="D131" s="16" t="s">
        <v>91</v>
      </c>
      <c r="E131" s="16" t="s">
        <v>231</v>
      </c>
      <c r="F131" s="17" t="s">
        <v>92</v>
      </c>
      <c r="G131" s="17" t="s">
        <v>93</v>
      </c>
      <c r="H131" s="17" t="s">
        <v>382</v>
      </c>
      <c r="I131" s="19" t="s">
        <v>19</v>
      </c>
      <c r="J131" s="19" t="s">
        <v>452</v>
      </c>
      <c r="K131" s="6" t="s">
        <v>453</v>
      </c>
      <c r="L131" s="14">
        <f>2*3</f>
        <v>6</v>
      </c>
      <c r="M131" s="19">
        <v>53.996299999999998</v>
      </c>
      <c r="N131" s="19">
        <v>54.303400000000003</v>
      </c>
      <c r="O131" s="19">
        <v>1</v>
      </c>
      <c r="P131" s="6">
        <v>0.75</v>
      </c>
      <c r="Q131" s="19"/>
      <c r="R131" s="3"/>
      <c r="S131" s="3"/>
      <c r="T131" s="17" t="s">
        <v>745</v>
      </c>
      <c r="U131" s="16" t="s">
        <v>91</v>
      </c>
      <c r="V131" s="2" t="s">
        <v>223</v>
      </c>
      <c r="W131" s="16" t="s">
        <v>91</v>
      </c>
      <c r="X131" s="16" t="s">
        <v>231</v>
      </c>
      <c r="Y131" s="17" t="s">
        <v>92</v>
      </c>
    </row>
    <row r="132" spans="1:25" ht="15.75" x14ac:dyDescent="0.25">
      <c r="C132" s="40" t="s">
        <v>435</v>
      </c>
      <c r="D132" s="41"/>
      <c r="E132" s="41"/>
      <c r="F132" s="18"/>
      <c r="G132" s="18"/>
      <c r="H132" s="17" t="s">
        <v>785</v>
      </c>
      <c r="I132" s="19"/>
      <c r="J132" s="19"/>
      <c r="K132" s="19"/>
      <c r="L132" s="14"/>
      <c r="M132" s="19"/>
      <c r="N132" s="19"/>
      <c r="O132" s="19"/>
      <c r="P132" s="6"/>
      <c r="Q132" s="19"/>
      <c r="R132" s="2"/>
      <c r="S132" s="2"/>
      <c r="T132" s="2"/>
      <c r="U132" s="2"/>
      <c r="V132" s="2"/>
      <c r="W132" s="2"/>
      <c r="X132" s="2"/>
      <c r="Y132" s="2"/>
    </row>
    <row r="133" spans="1:25" ht="63" x14ac:dyDescent="0.25">
      <c r="A133" s="3">
        <v>1</v>
      </c>
      <c r="B133" s="19"/>
      <c r="C133" s="16" t="s">
        <v>33</v>
      </c>
      <c r="D133" s="16" t="s">
        <v>97</v>
      </c>
      <c r="E133" s="16" t="s">
        <v>232</v>
      </c>
      <c r="F133" s="18" t="s">
        <v>98</v>
      </c>
      <c r="G133" s="18" t="s">
        <v>96</v>
      </c>
      <c r="H133" s="17" t="s">
        <v>94</v>
      </c>
      <c r="I133" s="19" t="s">
        <v>16</v>
      </c>
      <c r="J133" s="19" t="s">
        <v>17</v>
      </c>
      <c r="K133" s="19" t="s">
        <v>95</v>
      </c>
      <c r="L133" s="14">
        <f>3*2</f>
        <v>6</v>
      </c>
      <c r="M133" s="19" t="s">
        <v>327</v>
      </c>
      <c r="N133" s="19" t="s">
        <v>327</v>
      </c>
      <c r="O133" s="19">
        <v>2</v>
      </c>
      <c r="P133" s="6">
        <v>0.75</v>
      </c>
      <c r="Q133" s="19"/>
      <c r="R133" s="3"/>
      <c r="S133" s="3" t="s">
        <v>327</v>
      </c>
      <c r="T133" s="17" t="s">
        <v>745</v>
      </c>
      <c r="U133" s="16" t="s">
        <v>97</v>
      </c>
      <c r="V133" s="2" t="s">
        <v>223</v>
      </c>
      <c r="W133" s="17" t="s">
        <v>263</v>
      </c>
      <c r="X133" s="2" t="s">
        <v>266</v>
      </c>
      <c r="Y133" s="2" t="s">
        <v>264</v>
      </c>
    </row>
    <row r="134" spans="1:25" ht="63" x14ac:dyDescent="0.25">
      <c r="A134" s="3">
        <f>A133+1</f>
        <v>2</v>
      </c>
      <c r="B134" s="19"/>
      <c r="C134" s="16" t="s">
        <v>33</v>
      </c>
      <c r="D134" s="16" t="s">
        <v>97</v>
      </c>
      <c r="E134" s="16" t="s">
        <v>232</v>
      </c>
      <c r="F134" s="18" t="s">
        <v>98</v>
      </c>
      <c r="G134" s="18" t="s">
        <v>96</v>
      </c>
      <c r="H134" s="17" t="s">
        <v>94</v>
      </c>
      <c r="I134" s="19" t="s">
        <v>16</v>
      </c>
      <c r="J134" s="19" t="s">
        <v>17</v>
      </c>
      <c r="K134" s="19" t="s">
        <v>95</v>
      </c>
      <c r="L134" s="14">
        <f>3*2</f>
        <v>6</v>
      </c>
      <c r="M134" s="19" t="s">
        <v>327</v>
      </c>
      <c r="N134" s="19" t="s">
        <v>327</v>
      </c>
      <c r="O134" s="19">
        <v>3</v>
      </c>
      <c r="P134" s="6">
        <v>0.75</v>
      </c>
      <c r="Q134" s="19"/>
      <c r="R134" s="3"/>
      <c r="S134" s="3" t="s">
        <v>327</v>
      </c>
      <c r="T134" s="17" t="s">
        <v>745</v>
      </c>
      <c r="U134" s="16" t="s">
        <v>97</v>
      </c>
      <c r="V134" s="2" t="s">
        <v>223</v>
      </c>
      <c r="W134" s="17" t="s">
        <v>265</v>
      </c>
      <c r="X134" s="2" t="s">
        <v>266</v>
      </c>
      <c r="Y134" s="2" t="s">
        <v>264</v>
      </c>
    </row>
    <row r="135" spans="1:25" ht="47.25" x14ac:dyDescent="0.25">
      <c r="A135" s="3">
        <f>A134+1</f>
        <v>3</v>
      </c>
      <c r="B135" s="19"/>
      <c r="C135" s="16" t="s">
        <v>23</v>
      </c>
      <c r="D135" s="16" t="s">
        <v>347</v>
      </c>
      <c r="E135" s="16" t="s">
        <v>348</v>
      </c>
      <c r="F135" s="18" t="s">
        <v>346</v>
      </c>
      <c r="G135" s="8" t="s">
        <v>327</v>
      </c>
      <c r="H135" s="16" t="s">
        <v>349</v>
      </c>
      <c r="I135" s="19" t="s">
        <v>20</v>
      </c>
      <c r="J135" s="19" t="s">
        <v>17</v>
      </c>
      <c r="K135" s="19" t="s">
        <v>323</v>
      </c>
      <c r="L135" s="14">
        <f>1.3*1.3</f>
        <v>1.6900000000000002</v>
      </c>
      <c r="M135" s="19">
        <v>54.110199999999999</v>
      </c>
      <c r="N135" s="19">
        <v>54.060699999999997</v>
      </c>
      <c r="O135" s="19">
        <v>1</v>
      </c>
      <c r="P135" s="6">
        <v>0.75</v>
      </c>
      <c r="Q135" s="19"/>
      <c r="R135" s="3"/>
      <c r="S135" s="3" t="s">
        <v>327</v>
      </c>
      <c r="T135" s="17" t="s">
        <v>746</v>
      </c>
      <c r="U135" s="16" t="s">
        <v>97</v>
      </c>
      <c r="V135" s="2" t="s">
        <v>223</v>
      </c>
      <c r="W135" s="16" t="s">
        <v>347</v>
      </c>
      <c r="X135" s="16" t="s">
        <v>348</v>
      </c>
      <c r="Y135" s="18" t="s">
        <v>346</v>
      </c>
    </row>
    <row r="136" spans="1:25" ht="15.75" x14ac:dyDescent="0.25">
      <c r="C136" s="40" t="s">
        <v>436</v>
      </c>
      <c r="D136" s="2"/>
      <c r="E136" s="2"/>
      <c r="F136" s="18"/>
      <c r="G136" s="18"/>
      <c r="H136" s="17" t="s">
        <v>786</v>
      </c>
      <c r="I136" s="19"/>
      <c r="J136" s="19"/>
      <c r="K136" s="19"/>
      <c r="L136" s="14"/>
      <c r="M136" s="19"/>
      <c r="N136" s="19"/>
      <c r="O136" s="19"/>
      <c r="P136" s="6"/>
      <c r="Q136" s="19"/>
      <c r="R136" s="2"/>
      <c r="S136" s="2"/>
      <c r="T136" s="2"/>
      <c r="U136" s="2"/>
      <c r="V136" s="2"/>
      <c r="W136" s="2"/>
      <c r="X136" s="2"/>
      <c r="Y136" s="2"/>
    </row>
    <row r="137" spans="1:25" ht="87.75" customHeight="1" x14ac:dyDescent="0.25">
      <c r="A137" s="3">
        <v>1</v>
      </c>
      <c r="B137" s="19"/>
      <c r="C137" s="16" t="s">
        <v>33</v>
      </c>
      <c r="D137" s="16" t="s">
        <v>233</v>
      </c>
      <c r="E137" s="16" t="s">
        <v>234</v>
      </c>
      <c r="F137" s="17" t="s">
        <v>100</v>
      </c>
      <c r="G137" s="17" t="s">
        <v>101</v>
      </c>
      <c r="H137" s="17" t="s">
        <v>99</v>
      </c>
      <c r="I137" s="19" t="s">
        <v>20</v>
      </c>
      <c r="J137" s="19" t="s">
        <v>17</v>
      </c>
      <c r="K137" s="19" t="s">
        <v>26</v>
      </c>
      <c r="L137" s="14">
        <f>4*2</f>
        <v>8</v>
      </c>
      <c r="M137" s="19" t="s">
        <v>188</v>
      </c>
      <c r="N137" s="19" t="s">
        <v>189</v>
      </c>
      <c r="O137" s="19">
        <v>1</v>
      </c>
      <c r="P137" s="6">
        <v>0.75</v>
      </c>
      <c r="Q137" s="19"/>
      <c r="R137" s="3"/>
      <c r="S137" s="3"/>
      <c r="T137" s="17" t="s">
        <v>745</v>
      </c>
      <c r="U137" s="16" t="s">
        <v>233</v>
      </c>
      <c r="V137" s="2" t="s">
        <v>223</v>
      </c>
      <c r="W137" s="17" t="s">
        <v>260</v>
      </c>
      <c r="X137" s="2" t="s">
        <v>262</v>
      </c>
      <c r="Y137" s="17" t="s">
        <v>261</v>
      </c>
    </row>
    <row r="138" spans="1:25" ht="72" customHeight="1" x14ac:dyDescent="0.25">
      <c r="A138" s="3">
        <f>A137+1</f>
        <v>2</v>
      </c>
      <c r="B138" s="19"/>
      <c r="C138" s="16" t="s">
        <v>33</v>
      </c>
      <c r="D138" s="16" t="s">
        <v>233</v>
      </c>
      <c r="E138" s="16" t="s">
        <v>234</v>
      </c>
      <c r="F138" s="17" t="s">
        <v>100</v>
      </c>
      <c r="G138" s="17" t="s">
        <v>101</v>
      </c>
      <c r="H138" s="17" t="s">
        <v>102</v>
      </c>
      <c r="I138" s="19" t="s">
        <v>20</v>
      </c>
      <c r="J138" s="19" t="s">
        <v>138</v>
      </c>
      <c r="K138" s="19" t="s">
        <v>48</v>
      </c>
      <c r="L138" s="14">
        <f>2*1</f>
        <v>2</v>
      </c>
      <c r="M138" s="19" t="s">
        <v>190</v>
      </c>
      <c r="N138" s="19" t="s">
        <v>191</v>
      </c>
      <c r="O138" s="19">
        <v>1</v>
      </c>
      <c r="P138" s="6">
        <v>0.75</v>
      </c>
      <c r="Q138" s="19"/>
      <c r="R138" s="3"/>
      <c r="S138" s="3"/>
      <c r="T138" s="17" t="s">
        <v>745</v>
      </c>
      <c r="U138" s="16" t="s">
        <v>233</v>
      </c>
      <c r="V138" s="2" t="s">
        <v>223</v>
      </c>
      <c r="W138" s="16" t="s">
        <v>233</v>
      </c>
      <c r="X138" s="16" t="s">
        <v>234</v>
      </c>
      <c r="Y138" s="17" t="s">
        <v>100</v>
      </c>
    </row>
    <row r="139" spans="1:25" ht="72" customHeight="1" x14ac:dyDescent="0.25">
      <c r="A139" s="3">
        <f>A138+1</f>
        <v>3</v>
      </c>
      <c r="B139" s="19"/>
      <c r="C139" s="16" t="s">
        <v>33</v>
      </c>
      <c r="D139" s="16" t="s">
        <v>233</v>
      </c>
      <c r="E139" s="16" t="s">
        <v>234</v>
      </c>
      <c r="F139" s="17" t="s">
        <v>100</v>
      </c>
      <c r="G139" s="17" t="s">
        <v>101</v>
      </c>
      <c r="H139" s="17" t="s">
        <v>103</v>
      </c>
      <c r="I139" s="19" t="s">
        <v>20</v>
      </c>
      <c r="J139" s="19" t="s">
        <v>138</v>
      </c>
      <c r="K139" s="19" t="s">
        <v>48</v>
      </c>
      <c r="L139" s="14">
        <f>2*1</f>
        <v>2</v>
      </c>
      <c r="M139" s="19" t="s">
        <v>192</v>
      </c>
      <c r="N139" s="19" t="s">
        <v>193</v>
      </c>
      <c r="O139" s="19">
        <v>1</v>
      </c>
      <c r="P139" s="6">
        <v>0.75</v>
      </c>
      <c r="Q139" s="19"/>
      <c r="R139" s="3"/>
      <c r="S139" s="3"/>
      <c r="T139" s="17" t="s">
        <v>745</v>
      </c>
      <c r="U139" s="16" t="s">
        <v>233</v>
      </c>
      <c r="V139" s="2" t="s">
        <v>223</v>
      </c>
      <c r="W139" s="16" t="s">
        <v>233</v>
      </c>
      <c r="X139" s="16" t="s">
        <v>234</v>
      </c>
      <c r="Y139" s="17" t="s">
        <v>100</v>
      </c>
    </row>
    <row r="140" spans="1:25" ht="72" customHeight="1" x14ac:dyDescent="0.25">
      <c r="A140" s="3">
        <f>A139+1</f>
        <v>4</v>
      </c>
      <c r="B140" s="19"/>
      <c r="C140" s="16" t="s">
        <v>33</v>
      </c>
      <c r="D140" s="16" t="s">
        <v>233</v>
      </c>
      <c r="E140" s="16" t="s">
        <v>234</v>
      </c>
      <c r="F140" s="17" t="s">
        <v>100</v>
      </c>
      <c r="G140" s="17" t="s">
        <v>101</v>
      </c>
      <c r="H140" s="17" t="s">
        <v>104</v>
      </c>
      <c r="I140" s="19" t="s">
        <v>20</v>
      </c>
      <c r="J140" s="19" t="s">
        <v>138</v>
      </c>
      <c r="K140" s="19" t="s">
        <v>48</v>
      </c>
      <c r="L140" s="14">
        <f>2*1</f>
        <v>2</v>
      </c>
      <c r="M140" s="19" t="s">
        <v>194</v>
      </c>
      <c r="N140" s="19" t="s">
        <v>195</v>
      </c>
      <c r="O140" s="19">
        <v>1</v>
      </c>
      <c r="P140" s="6">
        <v>0.75</v>
      </c>
      <c r="Q140" s="19"/>
      <c r="R140" s="3"/>
      <c r="S140" s="3"/>
      <c r="T140" s="17" t="s">
        <v>745</v>
      </c>
      <c r="U140" s="16" t="s">
        <v>233</v>
      </c>
      <c r="V140" s="2" t="s">
        <v>223</v>
      </c>
      <c r="W140" s="16" t="s">
        <v>233</v>
      </c>
      <c r="X140" s="16" t="s">
        <v>234</v>
      </c>
      <c r="Y140" s="17" t="s">
        <v>100</v>
      </c>
    </row>
    <row r="141" spans="1:25" ht="72" customHeight="1" x14ac:dyDescent="0.25">
      <c r="A141" s="3">
        <f>A140+1</f>
        <v>5</v>
      </c>
      <c r="B141" s="19"/>
      <c r="C141" s="16" t="s">
        <v>33</v>
      </c>
      <c r="D141" s="16" t="s">
        <v>233</v>
      </c>
      <c r="E141" s="16" t="s">
        <v>234</v>
      </c>
      <c r="F141" s="17" t="s">
        <v>100</v>
      </c>
      <c r="G141" s="17" t="s">
        <v>101</v>
      </c>
      <c r="H141" s="17" t="s">
        <v>105</v>
      </c>
      <c r="I141" s="19" t="s">
        <v>20</v>
      </c>
      <c r="J141" s="19" t="s">
        <v>138</v>
      </c>
      <c r="K141" s="19" t="s">
        <v>48</v>
      </c>
      <c r="L141" s="14">
        <f>2*1</f>
        <v>2</v>
      </c>
      <c r="M141" s="19" t="s">
        <v>196</v>
      </c>
      <c r="N141" s="19" t="s">
        <v>197</v>
      </c>
      <c r="O141" s="19">
        <v>1</v>
      </c>
      <c r="P141" s="6">
        <v>0.75</v>
      </c>
      <c r="Q141" s="19"/>
      <c r="R141" s="3"/>
      <c r="S141" s="3"/>
      <c r="T141" s="17" t="s">
        <v>745</v>
      </c>
      <c r="U141" s="16" t="s">
        <v>233</v>
      </c>
      <c r="V141" s="2" t="s">
        <v>223</v>
      </c>
      <c r="W141" s="16" t="s">
        <v>233</v>
      </c>
      <c r="X141" s="16" t="s">
        <v>234</v>
      </c>
      <c r="Y141" s="17" t="s">
        <v>100</v>
      </c>
    </row>
    <row r="142" spans="1:25" ht="15.75" x14ac:dyDescent="0.25">
      <c r="A142" s="2"/>
      <c r="B142" s="19"/>
      <c r="C142" s="17" t="s">
        <v>423</v>
      </c>
      <c r="D142" s="41"/>
      <c r="E142" s="41"/>
      <c r="F142" s="17"/>
      <c r="G142" s="17"/>
      <c r="H142" s="17" t="s">
        <v>787</v>
      </c>
      <c r="I142" s="19"/>
      <c r="J142" s="19"/>
      <c r="K142" s="19"/>
      <c r="L142" s="14"/>
      <c r="M142" s="19" t="s">
        <v>21</v>
      </c>
      <c r="N142" s="19" t="s">
        <v>21</v>
      </c>
      <c r="O142" s="19"/>
      <c r="P142" s="6"/>
      <c r="Q142" s="19"/>
      <c r="R142" s="2"/>
      <c r="S142" s="2"/>
      <c r="T142" s="2"/>
      <c r="U142" s="2"/>
      <c r="V142" s="2"/>
      <c r="W142" s="2"/>
      <c r="X142" s="2"/>
      <c r="Y142" s="2"/>
    </row>
    <row r="143" spans="1:25" ht="51.75" customHeight="1" x14ac:dyDescent="0.25">
      <c r="A143" s="3">
        <v>1</v>
      </c>
      <c r="B143" s="52" t="s">
        <v>522</v>
      </c>
      <c r="C143" s="17" t="s">
        <v>33</v>
      </c>
      <c r="D143" s="17" t="s">
        <v>41</v>
      </c>
      <c r="E143" s="17" t="s">
        <v>235</v>
      </c>
      <c r="F143" s="17" t="s">
        <v>42</v>
      </c>
      <c r="G143" s="17" t="s">
        <v>43</v>
      </c>
      <c r="H143" s="17" t="s">
        <v>383</v>
      </c>
      <c r="I143" s="19" t="s">
        <v>20</v>
      </c>
      <c r="J143" s="19" t="s">
        <v>17</v>
      </c>
      <c r="K143" s="19" t="s">
        <v>44</v>
      </c>
      <c r="L143" s="14">
        <f>2*2</f>
        <v>4</v>
      </c>
      <c r="M143" s="19" t="s">
        <v>523</v>
      </c>
      <c r="N143" s="19" t="s">
        <v>524</v>
      </c>
      <c r="O143" s="19">
        <v>1</v>
      </c>
      <c r="P143" s="6">
        <v>0.75</v>
      </c>
      <c r="Q143" s="19"/>
      <c r="R143" s="3"/>
      <c r="S143" s="3"/>
      <c r="T143" s="17" t="s">
        <v>745</v>
      </c>
      <c r="U143" s="17" t="s">
        <v>41</v>
      </c>
      <c r="V143" s="2" t="s">
        <v>223</v>
      </c>
      <c r="W143" s="17" t="s">
        <v>257</v>
      </c>
      <c r="X143" s="2" t="s">
        <v>259</v>
      </c>
      <c r="Y143" s="2" t="s">
        <v>258</v>
      </c>
    </row>
    <row r="144" spans="1:25" ht="15.75" x14ac:dyDescent="0.25">
      <c r="C144" s="17" t="s">
        <v>422</v>
      </c>
      <c r="D144" s="41"/>
      <c r="E144" s="41"/>
      <c r="F144" s="17"/>
      <c r="G144" s="17"/>
      <c r="H144" s="17" t="s">
        <v>802</v>
      </c>
      <c r="I144" s="19"/>
      <c r="J144" s="19"/>
      <c r="K144" s="19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63" x14ac:dyDescent="0.25">
      <c r="A145" s="3">
        <v>1</v>
      </c>
      <c r="B145" s="19"/>
      <c r="C145" s="17" t="s">
        <v>33</v>
      </c>
      <c r="D145" s="17" t="s">
        <v>106</v>
      </c>
      <c r="E145" s="17" t="s">
        <v>236</v>
      </c>
      <c r="F145" s="17" t="s">
        <v>108</v>
      </c>
      <c r="G145" s="17" t="s">
        <v>109</v>
      </c>
      <c r="H145" s="17" t="s">
        <v>803</v>
      </c>
      <c r="I145" s="6" t="s">
        <v>16</v>
      </c>
      <c r="J145" s="19" t="s">
        <v>452</v>
      </c>
      <c r="K145" s="19" t="s">
        <v>107</v>
      </c>
      <c r="L145" s="14">
        <f>3*3</f>
        <v>9</v>
      </c>
      <c r="M145" s="19">
        <v>54.340136999999999</v>
      </c>
      <c r="N145" s="19">
        <v>34.306562</v>
      </c>
      <c r="O145" s="19">
        <v>1</v>
      </c>
      <c r="P145" s="6">
        <v>0.75</v>
      </c>
      <c r="Q145" s="19"/>
      <c r="R145" s="3"/>
      <c r="S145" s="3"/>
      <c r="T145" s="17" t="s">
        <v>745</v>
      </c>
      <c r="U145" s="17" t="s">
        <v>106</v>
      </c>
      <c r="V145" s="2" t="s">
        <v>223</v>
      </c>
      <c r="W145" s="17" t="s">
        <v>254</v>
      </c>
      <c r="X145" s="2" t="s">
        <v>256</v>
      </c>
      <c r="Y145" s="2" t="s">
        <v>255</v>
      </c>
    </row>
    <row r="146" spans="1:25" ht="63" x14ac:dyDescent="0.25">
      <c r="A146" s="3">
        <f>A145+1</f>
        <v>2</v>
      </c>
      <c r="B146" s="19"/>
      <c r="C146" s="17" t="s">
        <v>33</v>
      </c>
      <c r="D146" s="17" t="s">
        <v>106</v>
      </c>
      <c r="E146" s="17" t="s">
        <v>236</v>
      </c>
      <c r="F146" s="17" t="s">
        <v>108</v>
      </c>
      <c r="G146" s="17" t="s">
        <v>109</v>
      </c>
      <c r="H146" s="2" t="s">
        <v>358</v>
      </c>
      <c r="I146" s="6" t="s">
        <v>20</v>
      </c>
      <c r="J146" s="19" t="s">
        <v>138</v>
      </c>
      <c r="K146" s="19" t="s">
        <v>323</v>
      </c>
      <c r="L146" s="14">
        <f>1.3*1.3</f>
        <v>1.6900000000000002</v>
      </c>
      <c r="M146" s="19">
        <v>54.349344000000002</v>
      </c>
      <c r="N146" s="19">
        <v>54.313799000000003</v>
      </c>
      <c r="O146" s="19">
        <v>1</v>
      </c>
      <c r="P146" s="6">
        <v>0.75</v>
      </c>
      <c r="Q146" s="19"/>
      <c r="R146" s="3"/>
      <c r="S146" s="3"/>
      <c r="T146" s="17" t="s">
        <v>745</v>
      </c>
      <c r="U146" s="17" t="s">
        <v>106</v>
      </c>
      <c r="V146" s="2" t="s">
        <v>223</v>
      </c>
      <c r="W146" s="17" t="s">
        <v>106</v>
      </c>
      <c r="X146" s="17" t="s">
        <v>236</v>
      </c>
      <c r="Y146" s="17" t="s">
        <v>108</v>
      </c>
    </row>
    <row r="147" spans="1:25" ht="63" x14ac:dyDescent="0.25">
      <c r="A147" s="3">
        <f>A146+1</f>
        <v>3</v>
      </c>
      <c r="B147" s="19"/>
      <c r="C147" s="17" t="s">
        <v>33</v>
      </c>
      <c r="D147" s="17" t="s">
        <v>106</v>
      </c>
      <c r="E147" s="17" t="s">
        <v>236</v>
      </c>
      <c r="F147" s="17" t="s">
        <v>108</v>
      </c>
      <c r="G147" s="17" t="s">
        <v>109</v>
      </c>
      <c r="H147" s="2" t="s">
        <v>359</v>
      </c>
      <c r="I147" s="6" t="s">
        <v>20</v>
      </c>
      <c r="J147" s="19" t="s">
        <v>138</v>
      </c>
      <c r="K147" s="19" t="s">
        <v>323</v>
      </c>
      <c r="L147" s="14">
        <f>1.3*1.3</f>
        <v>1.6900000000000002</v>
      </c>
      <c r="M147" s="19">
        <v>54.383136999999998</v>
      </c>
      <c r="N147" s="19">
        <v>54.311870999999996</v>
      </c>
      <c r="O147" s="19">
        <v>1</v>
      </c>
      <c r="P147" s="6">
        <v>0.75</v>
      </c>
      <c r="Q147" s="19"/>
      <c r="R147" s="3"/>
      <c r="S147" s="3"/>
      <c r="T147" s="17" t="s">
        <v>745</v>
      </c>
      <c r="U147" s="17" t="s">
        <v>106</v>
      </c>
      <c r="V147" s="2" t="s">
        <v>223</v>
      </c>
      <c r="W147" s="17" t="s">
        <v>106</v>
      </c>
      <c r="X147" s="17" t="s">
        <v>236</v>
      </c>
      <c r="Y147" s="17" t="s">
        <v>108</v>
      </c>
    </row>
    <row r="148" spans="1:25" ht="63" x14ac:dyDescent="0.25">
      <c r="A148" s="3">
        <f>A147+1</f>
        <v>4</v>
      </c>
      <c r="B148" s="19"/>
      <c r="C148" s="17" t="s">
        <v>33</v>
      </c>
      <c r="D148" s="17" t="s">
        <v>106</v>
      </c>
      <c r="E148" s="17" t="s">
        <v>236</v>
      </c>
      <c r="F148" s="17" t="s">
        <v>108</v>
      </c>
      <c r="G148" s="17" t="s">
        <v>109</v>
      </c>
      <c r="H148" s="2" t="s">
        <v>360</v>
      </c>
      <c r="I148" s="6" t="s">
        <v>20</v>
      </c>
      <c r="J148" s="19" t="s">
        <v>138</v>
      </c>
      <c r="K148" s="19" t="s">
        <v>323</v>
      </c>
      <c r="L148" s="14">
        <f>1.3*1.3</f>
        <v>1.6900000000000002</v>
      </c>
      <c r="M148" s="19">
        <v>54.316127000000002</v>
      </c>
      <c r="N148" s="19">
        <v>54.327385</v>
      </c>
      <c r="O148" s="19">
        <v>1</v>
      </c>
      <c r="P148" s="6">
        <v>0.75</v>
      </c>
      <c r="Q148" s="19"/>
      <c r="R148" s="3"/>
      <c r="S148" s="3"/>
      <c r="T148" s="17" t="s">
        <v>745</v>
      </c>
      <c r="U148" s="17" t="s">
        <v>106</v>
      </c>
      <c r="V148" s="2" t="s">
        <v>223</v>
      </c>
      <c r="W148" s="17" t="s">
        <v>106</v>
      </c>
      <c r="X148" s="17" t="s">
        <v>236</v>
      </c>
      <c r="Y148" s="17" t="s">
        <v>108</v>
      </c>
    </row>
    <row r="149" spans="1:25" ht="63" x14ac:dyDescent="0.25">
      <c r="A149" s="3">
        <f>A148+1</f>
        <v>5</v>
      </c>
      <c r="B149" s="19"/>
      <c r="C149" s="17" t="s">
        <v>33</v>
      </c>
      <c r="D149" s="17" t="s">
        <v>106</v>
      </c>
      <c r="E149" s="17" t="s">
        <v>236</v>
      </c>
      <c r="F149" s="17" t="s">
        <v>108</v>
      </c>
      <c r="G149" s="17" t="s">
        <v>109</v>
      </c>
      <c r="H149" s="2" t="s">
        <v>361</v>
      </c>
      <c r="I149" s="6" t="s">
        <v>20</v>
      </c>
      <c r="J149" s="19" t="s">
        <v>138</v>
      </c>
      <c r="K149" s="19" t="s">
        <v>323</v>
      </c>
      <c r="L149" s="14">
        <f>1.3*1.3</f>
        <v>1.6900000000000002</v>
      </c>
      <c r="M149" s="19">
        <v>54.320211</v>
      </c>
      <c r="N149" s="19">
        <v>54.290970999999999</v>
      </c>
      <c r="O149" s="19">
        <v>1</v>
      </c>
      <c r="P149" s="6">
        <v>0.75</v>
      </c>
      <c r="Q149" s="19"/>
      <c r="R149" s="3"/>
      <c r="S149" s="3"/>
      <c r="T149" s="17" t="s">
        <v>745</v>
      </c>
      <c r="U149" s="17" t="s">
        <v>106</v>
      </c>
      <c r="V149" s="2" t="s">
        <v>223</v>
      </c>
      <c r="W149" s="17" t="s">
        <v>106</v>
      </c>
      <c r="X149" s="17" t="s">
        <v>236</v>
      </c>
      <c r="Y149" s="17" t="s">
        <v>108</v>
      </c>
    </row>
    <row r="150" spans="1:25" ht="71.25" customHeight="1" x14ac:dyDescent="0.25">
      <c r="A150" s="3">
        <f>A149+1</f>
        <v>6</v>
      </c>
      <c r="B150" s="19"/>
      <c r="C150" s="17" t="s">
        <v>33</v>
      </c>
      <c r="D150" s="17" t="s">
        <v>106</v>
      </c>
      <c r="E150" s="17" t="s">
        <v>236</v>
      </c>
      <c r="F150" s="17" t="s">
        <v>108</v>
      </c>
      <c r="G150" s="17" t="s">
        <v>109</v>
      </c>
      <c r="H150" s="17" t="s">
        <v>362</v>
      </c>
      <c r="I150" s="6" t="s">
        <v>20</v>
      </c>
      <c r="J150" s="19" t="s">
        <v>138</v>
      </c>
      <c r="K150" s="19" t="s">
        <v>323</v>
      </c>
      <c r="L150" s="14">
        <f>1.3*1.3</f>
        <v>1.6900000000000002</v>
      </c>
      <c r="M150" s="19">
        <v>54.345123999999998</v>
      </c>
      <c r="N150" s="19">
        <v>54.292451999999997</v>
      </c>
      <c r="O150" s="19">
        <v>1</v>
      </c>
      <c r="P150" s="6">
        <v>0.75</v>
      </c>
      <c r="Q150" s="19"/>
      <c r="R150" s="3"/>
      <c r="S150" s="3"/>
      <c r="T150" s="17" t="s">
        <v>745</v>
      </c>
      <c r="U150" s="17" t="s">
        <v>106</v>
      </c>
      <c r="V150" s="2" t="s">
        <v>223</v>
      </c>
      <c r="W150" s="17" t="s">
        <v>106</v>
      </c>
      <c r="X150" s="17" t="s">
        <v>236</v>
      </c>
      <c r="Y150" s="17" t="s">
        <v>108</v>
      </c>
    </row>
    <row r="151" spans="1:25" ht="15.75" x14ac:dyDescent="0.25">
      <c r="C151" s="17" t="s">
        <v>421</v>
      </c>
      <c r="D151" s="41"/>
      <c r="E151" s="41"/>
      <c r="F151" s="17"/>
      <c r="G151" s="17"/>
      <c r="H151" s="17"/>
      <c r="I151" s="19"/>
      <c r="J151" s="19"/>
      <c r="K151" s="19"/>
      <c r="L151" s="14"/>
      <c r="M151" s="19"/>
      <c r="N151" s="19"/>
      <c r="O151" s="19"/>
      <c r="P151" s="2"/>
      <c r="Q151" s="19"/>
      <c r="R151" s="2"/>
      <c r="S151" s="2"/>
      <c r="T151" s="2"/>
      <c r="U151" s="2"/>
      <c r="V151" s="2"/>
      <c r="W151" s="2"/>
      <c r="X151" s="2"/>
      <c r="Y151" s="2"/>
    </row>
    <row r="152" spans="1:25" ht="74.25" customHeight="1" x14ac:dyDescent="0.25">
      <c r="A152" s="3">
        <v>1</v>
      </c>
      <c r="B152" s="19"/>
      <c r="C152" s="17" t="s">
        <v>33</v>
      </c>
      <c r="D152" s="17" t="s">
        <v>110</v>
      </c>
      <c r="E152" s="17" t="s">
        <v>237</v>
      </c>
      <c r="F152" s="17" t="s">
        <v>111</v>
      </c>
      <c r="G152" s="17" t="s">
        <v>112</v>
      </c>
      <c r="H152" s="17" t="s">
        <v>355</v>
      </c>
      <c r="I152" s="6" t="s">
        <v>20</v>
      </c>
      <c r="J152" s="19" t="s">
        <v>17</v>
      </c>
      <c r="K152" s="19" t="s">
        <v>24</v>
      </c>
      <c r="L152" s="14">
        <f>2*1.5</f>
        <v>3</v>
      </c>
      <c r="M152" s="19">
        <v>53.974038999999998</v>
      </c>
      <c r="N152" s="19">
        <v>54.418346</v>
      </c>
      <c r="O152" s="19">
        <v>1</v>
      </c>
      <c r="P152" s="6">
        <v>0.75</v>
      </c>
      <c r="Q152" s="19"/>
      <c r="R152" s="3"/>
      <c r="S152" s="3"/>
      <c r="T152" s="17" t="s">
        <v>745</v>
      </c>
      <c r="U152" s="17" t="s">
        <v>110</v>
      </c>
      <c r="V152" s="2" t="s">
        <v>223</v>
      </c>
      <c r="W152" s="17" t="s">
        <v>356</v>
      </c>
      <c r="X152" s="2" t="s">
        <v>354</v>
      </c>
      <c r="Y152" s="2" t="s">
        <v>357</v>
      </c>
    </row>
    <row r="153" spans="1:25" ht="74.25" customHeight="1" x14ac:dyDescent="0.25">
      <c r="A153" s="3">
        <f t="shared" ref="A153:A158" si="10">A152+1</f>
        <v>2</v>
      </c>
      <c r="B153" s="19"/>
      <c r="C153" s="17" t="s">
        <v>33</v>
      </c>
      <c r="D153" s="17" t="s">
        <v>110</v>
      </c>
      <c r="E153" s="17" t="s">
        <v>237</v>
      </c>
      <c r="F153" s="17" t="s">
        <v>111</v>
      </c>
      <c r="G153" s="17" t="s">
        <v>112</v>
      </c>
      <c r="H153" s="17" t="s">
        <v>418</v>
      </c>
      <c r="I153" s="6" t="s">
        <v>20</v>
      </c>
      <c r="J153" s="19" t="s">
        <v>17</v>
      </c>
      <c r="K153" s="19" t="s">
        <v>24</v>
      </c>
      <c r="L153" s="14">
        <f>2*1.5</f>
        <v>3</v>
      </c>
      <c r="M153" s="19">
        <v>53.974124000000003</v>
      </c>
      <c r="N153" s="19">
        <v>54.418287999999997</v>
      </c>
      <c r="O153" s="19">
        <v>1</v>
      </c>
      <c r="P153" s="6">
        <v>0.75</v>
      </c>
      <c r="Q153" s="19"/>
      <c r="R153" s="3"/>
      <c r="S153" s="3"/>
      <c r="T153" s="17" t="s">
        <v>745</v>
      </c>
      <c r="U153" s="17" t="s">
        <v>110</v>
      </c>
      <c r="V153" s="2" t="s">
        <v>223</v>
      </c>
      <c r="W153" s="17" t="s">
        <v>251</v>
      </c>
      <c r="X153" s="2" t="s">
        <v>253</v>
      </c>
      <c r="Y153" s="2" t="s">
        <v>252</v>
      </c>
    </row>
    <row r="154" spans="1:25" ht="74.25" customHeight="1" x14ac:dyDescent="0.25">
      <c r="A154" s="3">
        <f t="shared" si="10"/>
        <v>3</v>
      </c>
      <c r="B154" s="19"/>
      <c r="C154" s="17" t="s">
        <v>33</v>
      </c>
      <c r="D154" s="17" t="s">
        <v>110</v>
      </c>
      <c r="E154" s="17" t="s">
        <v>237</v>
      </c>
      <c r="F154" s="17" t="s">
        <v>111</v>
      </c>
      <c r="G154" s="17" t="s">
        <v>112</v>
      </c>
      <c r="H154" s="17" t="s">
        <v>419</v>
      </c>
      <c r="I154" s="6" t="s">
        <v>20</v>
      </c>
      <c r="J154" s="19" t="s">
        <v>17</v>
      </c>
      <c r="K154" s="19" t="s">
        <v>24</v>
      </c>
      <c r="L154" s="14">
        <f>2*1.5</f>
        <v>3</v>
      </c>
      <c r="M154" s="19">
        <v>53.973764000000003</v>
      </c>
      <c r="N154" s="19">
        <v>54.418542000000002</v>
      </c>
      <c r="O154" s="19">
        <v>1</v>
      </c>
      <c r="P154" s="6">
        <v>0.75</v>
      </c>
      <c r="Q154" s="19"/>
      <c r="R154" s="3"/>
      <c r="S154" s="3"/>
      <c r="T154" s="17" t="s">
        <v>745</v>
      </c>
      <c r="U154" s="17" t="s">
        <v>110</v>
      </c>
      <c r="V154" s="2" t="s">
        <v>223</v>
      </c>
      <c r="W154" s="17" t="s">
        <v>251</v>
      </c>
      <c r="X154" s="2" t="s">
        <v>253</v>
      </c>
      <c r="Y154" s="2" t="s">
        <v>420</v>
      </c>
    </row>
    <row r="155" spans="1:25" ht="69" customHeight="1" x14ac:dyDescent="0.25">
      <c r="A155" s="3">
        <f t="shared" si="10"/>
        <v>4</v>
      </c>
      <c r="B155" s="19"/>
      <c r="C155" s="17" t="s">
        <v>33</v>
      </c>
      <c r="D155" s="17" t="s">
        <v>110</v>
      </c>
      <c r="E155" s="17" t="s">
        <v>237</v>
      </c>
      <c r="F155" s="17" t="s">
        <v>111</v>
      </c>
      <c r="G155" s="17" t="s">
        <v>112</v>
      </c>
      <c r="H155" s="17" t="s">
        <v>203</v>
      </c>
      <c r="I155" s="19" t="s">
        <v>19</v>
      </c>
      <c r="J155" s="19" t="s">
        <v>452</v>
      </c>
      <c r="K155" s="19" t="s">
        <v>444</v>
      </c>
      <c r="L155" s="14">
        <v>3.36</v>
      </c>
      <c r="M155" s="19">
        <v>53.974542</v>
      </c>
      <c r="N155" s="19">
        <v>54.406381000000003</v>
      </c>
      <c r="O155" s="19">
        <v>2</v>
      </c>
      <c r="P155" s="6">
        <v>1.5</v>
      </c>
      <c r="Q155" s="19"/>
      <c r="R155" s="3"/>
      <c r="S155" s="3"/>
      <c r="T155" s="17" t="s">
        <v>745</v>
      </c>
      <c r="U155" s="17" t="s">
        <v>110</v>
      </c>
      <c r="V155" s="2" t="s">
        <v>223</v>
      </c>
      <c r="W155" s="17" t="s">
        <v>110</v>
      </c>
      <c r="X155" s="17" t="s">
        <v>237</v>
      </c>
      <c r="Y155" s="17" t="s">
        <v>111</v>
      </c>
    </row>
    <row r="156" spans="1:25" ht="69" customHeight="1" x14ac:dyDescent="0.25">
      <c r="A156" s="3">
        <f t="shared" si="10"/>
        <v>5</v>
      </c>
      <c r="B156" s="19"/>
      <c r="C156" s="17" t="s">
        <v>33</v>
      </c>
      <c r="D156" s="17" t="s">
        <v>110</v>
      </c>
      <c r="E156" s="17" t="s">
        <v>237</v>
      </c>
      <c r="F156" s="17" t="s">
        <v>111</v>
      </c>
      <c r="G156" s="17" t="s">
        <v>112</v>
      </c>
      <c r="H156" s="17" t="s">
        <v>204</v>
      </c>
      <c r="I156" s="19" t="s">
        <v>19</v>
      </c>
      <c r="J156" s="19" t="s">
        <v>452</v>
      </c>
      <c r="K156" s="19" t="s">
        <v>444</v>
      </c>
      <c r="L156" s="14">
        <v>3.36</v>
      </c>
      <c r="M156" s="19">
        <v>53.960552999999997</v>
      </c>
      <c r="N156" s="19">
        <v>54.448113999999997</v>
      </c>
      <c r="O156" s="19">
        <v>1</v>
      </c>
      <c r="P156" s="6">
        <v>0.75</v>
      </c>
      <c r="Q156" s="19"/>
      <c r="R156" s="3"/>
      <c r="S156" s="3"/>
      <c r="T156" s="17" t="s">
        <v>745</v>
      </c>
      <c r="U156" s="17" t="s">
        <v>110</v>
      </c>
      <c r="V156" s="2" t="s">
        <v>223</v>
      </c>
      <c r="W156" s="17" t="s">
        <v>110</v>
      </c>
      <c r="X156" s="17" t="s">
        <v>237</v>
      </c>
      <c r="Y156" s="17" t="s">
        <v>111</v>
      </c>
    </row>
    <row r="157" spans="1:25" ht="69" customHeight="1" x14ac:dyDescent="0.25">
      <c r="A157" s="3">
        <f t="shared" si="10"/>
        <v>6</v>
      </c>
      <c r="B157" s="19"/>
      <c r="C157" s="17" t="s">
        <v>33</v>
      </c>
      <c r="D157" s="17" t="s">
        <v>110</v>
      </c>
      <c r="E157" s="17" t="s">
        <v>237</v>
      </c>
      <c r="F157" s="17" t="s">
        <v>111</v>
      </c>
      <c r="G157" s="17" t="s">
        <v>112</v>
      </c>
      <c r="H157" s="17" t="s">
        <v>205</v>
      </c>
      <c r="I157" s="19" t="s">
        <v>19</v>
      </c>
      <c r="J157" s="19" t="s">
        <v>452</v>
      </c>
      <c r="K157" s="19" t="s">
        <v>444</v>
      </c>
      <c r="L157" s="14">
        <v>3.36</v>
      </c>
      <c r="M157" s="19">
        <v>53.986891999999997</v>
      </c>
      <c r="N157" s="19">
        <v>54.459792999999998</v>
      </c>
      <c r="O157" s="19">
        <v>1</v>
      </c>
      <c r="P157" s="6">
        <v>0.75</v>
      </c>
      <c r="Q157" s="19"/>
      <c r="R157" s="3"/>
      <c r="S157" s="3"/>
      <c r="T157" s="17" t="s">
        <v>745</v>
      </c>
      <c r="U157" s="17" t="s">
        <v>110</v>
      </c>
      <c r="V157" s="2" t="s">
        <v>223</v>
      </c>
      <c r="W157" s="17" t="s">
        <v>110</v>
      </c>
      <c r="X157" s="17" t="s">
        <v>237</v>
      </c>
      <c r="Y157" s="17" t="s">
        <v>111</v>
      </c>
    </row>
    <row r="158" spans="1:25" ht="69" customHeight="1" x14ac:dyDescent="0.25">
      <c r="A158" s="3">
        <f t="shared" si="10"/>
        <v>7</v>
      </c>
      <c r="B158" s="19"/>
      <c r="C158" s="17" t="s">
        <v>33</v>
      </c>
      <c r="D158" s="17" t="s">
        <v>110</v>
      </c>
      <c r="E158" s="17" t="s">
        <v>237</v>
      </c>
      <c r="F158" s="17" t="s">
        <v>111</v>
      </c>
      <c r="G158" s="17" t="s">
        <v>112</v>
      </c>
      <c r="H158" s="17" t="s">
        <v>206</v>
      </c>
      <c r="I158" s="19" t="s">
        <v>19</v>
      </c>
      <c r="J158" s="19" t="s">
        <v>452</v>
      </c>
      <c r="K158" s="19" t="s">
        <v>444</v>
      </c>
      <c r="L158" s="14">
        <v>3.36</v>
      </c>
      <c r="M158" s="19">
        <v>53.983643000000001</v>
      </c>
      <c r="N158" s="19">
        <v>54.523060999999998</v>
      </c>
      <c r="O158" s="19">
        <v>1</v>
      </c>
      <c r="P158" s="6">
        <v>0.75</v>
      </c>
      <c r="Q158" s="19"/>
      <c r="R158" s="3"/>
      <c r="S158" s="3"/>
      <c r="T158" s="17" t="s">
        <v>745</v>
      </c>
      <c r="U158" s="17" t="s">
        <v>110</v>
      </c>
      <c r="V158" s="2" t="s">
        <v>223</v>
      </c>
      <c r="W158" s="17" t="s">
        <v>110</v>
      </c>
      <c r="X158" s="17" t="s">
        <v>237</v>
      </c>
      <c r="Y158" s="17" t="s">
        <v>111</v>
      </c>
    </row>
    <row r="159" spans="1:25" ht="15.75" x14ac:dyDescent="0.25">
      <c r="A159" s="2"/>
      <c r="B159" s="19"/>
      <c r="C159" s="2" t="s">
        <v>424</v>
      </c>
      <c r="D159" s="2"/>
      <c r="E159" s="2"/>
      <c r="F159" s="17"/>
      <c r="G159" s="17"/>
      <c r="H159" s="17" t="s">
        <v>455</v>
      </c>
      <c r="I159" s="19"/>
      <c r="J159" s="19"/>
      <c r="K159" s="19"/>
      <c r="L159" s="14"/>
      <c r="M159" s="19"/>
      <c r="N159" s="19"/>
      <c r="O159" s="19"/>
      <c r="P159" s="6"/>
      <c r="Q159" s="19"/>
      <c r="R159" s="2"/>
      <c r="S159" s="2"/>
      <c r="T159" s="2"/>
      <c r="U159" s="41"/>
      <c r="V159" s="2"/>
      <c r="W159" s="2"/>
      <c r="X159" s="2"/>
      <c r="Y159" s="2"/>
    </row>
    <row r="160" spans="1:25" ht="78" customHeight="1" x14ac:dyDescent="0.25">
      <c r="A160" s="3">
        <v>1</v>
      </c>
      <c r="B160" s="19"/>
      <c r="C160" s="17" t="s">
        <v>33</v>
      </c>
      <c r="D160" s="17" t="s">
        <v>116</v>
      </c>
      <c r="E160" s="17" t="s">
        <v>238</v>
      </c>
      <c r="F160" s="17" t="s">
        <v>117</v>
      </c>
      <c r="G160" s="17" t="s">
        <v>118</v>
      </c>
      <c r="H160" s="18" t="s">
        <v>113</v>
      </c>
      <c r="I160" s="19" t="s">
        <v>20</v>
      </c>
      <c r="J160" s="19" t="s">
        <v>138</v>
      </c>
      <c r="K160" s="6" t="s">
        <v>367</v>
      </c>
      <c r="L160" s="14">
        <f>2.6*1.3</f>
        <v>3.3800000000000003</v>
      </c>
      <c r="M160" s="19">
        <v>54.267840999999997</v>
      </c>
      <c r="N160" s="19">
        <v>54.267840999999997</v>
      </c>
      <c r="O160" s="19">
        <v>1</v>
      </c>
      <c r="P160" s="6">
        <v>0.75</v>
      </c>
      <c r="Q160" s="19"/>
      <c r="R160" s="3"/>
      <c r="S160" s="3"/>
      <c r="T160" s="17" t="s">
        <v>745</v>
      </c>
      <c r="U160" s="17" t="s">
        <v>116</v>
      </c>
      <c r="V160" s="2" t="s">
        <v>223</v>
      </c>
      <c r="W160" s="17" t="s">
        <v>116</v>
      </c>
      <c r="X160" s="17" t="s">
        <v>238</v>
      </c>
      <c r="Y160" s="17" t="s">
        <v>117</v>
      </c>
    </row>
    <row r="161" spans="1:25" ht="78" customHeight="1" x14ac:dyDescent="0.25">
      <c r="A161" s="3">
        <f>A160+1</f>
        <v>2</v>
      </c>
      <c r="B161" s="19"/>
      <c r="C161" s="17" t="s">
        <v>33</v>
      </c>
      <c r="D161" s="17" t="s">
        <v>116</v>
      </c>
      <c r="E161" s="17" t="s">
        <v>238</v>
      </c>
      <c r="F161" s="17" t="s">
        <v>117</v>
      </c>
      <c r="G161" s="17" t="s">
        <v>118</v>
      </c>
      <c r="H161" s="18" t="s">
        <v>114</v>
      </c>
      <c r="I161" s="19" t="s">
        <v>20</v>
      </c>
      <c r="J161" s="19" t="s">
        <v>138</v>
      </c>
      <c r="K161" s="6" t="s">
        <v>367</v>
      </c>
      <c r="L161" s="14">
        <f>2.6*1.3</f>
        <v>3.3800000000000003</v>
      </c>
      <c r="M161" s="19">
        <v>54.153433</v>
      </c>
      <c r="N161" s="19">
        <v>54.126078999999997</v>
      </c>
      <c r="O161" s="19">
        <v>1</v>
      </c>
      <c r="P161" s="6">
        <v>0.75</v>
      </c>
      <c r="Q161" s="19"/>
      <c r="R161" s="3"/>
      <c r="S161" s="3"/>
      <c r="T161" s="17" t="s">
        <v>745</v>
      </c>
      <c r="U161" s="17" t="s">
        <v>116</v>
      </c>
      <c r="V161" s="2" t="s">
        <v>223</v>
      </c>
      <c r="W161" s="17" t="s">
        <v>116</v>
      </c>
      <c r="X161" s="17" t="s">
        <v>238</v>
      </c>
      <c r="Y161" s="17" t="s">
        <v>117</v>
      </c>
    </row>
    <row r="162" spans="1:25" ht="78" customHeight="1" x14ac:dyDescent="0.25">
      <c r="A162" s="3">
        <f>A161+1</f>
        <v>3</v>
      </c>
      <c r="B162" s="19"/>
      <c r="C162" s="17" t="s">
        <v>33</v>
      </c>
      <c r="D162" s="17" t="s">
        <v>116</v>
      </c>
      <c r="E162" s="17" t="s">
        <v>238</v>
      </c>
      <c r="F162" s="17" t="s">
        <v>117</v>
      </c>
      <c r="G162" s="17" t="s">
        <v>118</v>
      </c>
      <c r="H162" s="18" t="s">
        <v>115</v>
      </c>
      <c r="I162" s="19" t="s">
        <v>20</v>
      </c>
      <c r="J162" s="19" t="s">
        <v>138</v>
      </c>
      <c r="K162" s="6" t="s">
        <v>367</v>
      </c>
      <c r="L162" s="14">
        <f>2.6*1.3</f>
        <v>3.3800000000000003</v>
      </c>
      <c r="M162" s="19">
        <v>54.200904999999999</v>
      </c>
      <c r="N162" s="19">
        <v>54.173645999999998</v>
      </c>
      <c r="O162" s="19">
        <v>1</v>
      </c>
      <c r="P162" s="6">
        <v>0.75</v>
      </c>
      <c r="Q162" s="19"/>
      <c r="R162" s="3"/>
      <c r="S162" s="3"/>
      <c r="T162" s="17" t="s">
        <v>745</v>
      </c>
      <c r="U162" s="17" t="s">
        <v>116</v>
      </c>
      <c r="V162" s="2" t="s">
        <v>223</v>
      </c>
      <c r="W162" s="17" t="s">
        <v>116</v>
      </c>
      <c r="X162" s="17" t="s">
        <v>238</v>
      </c>
      <c r="Y162" s="17" t="s">
        <v>117</v>
      </c>
    </row>
    <row r="163" spans="1:25" ht="78" customHeight="1" x14ac:dyDescent="0.25">
      <c r="A163" s="3">
        <f>A162+1</f>
        <v>4</v>
      </c>
      <c r="B163" s="19"/>
      <c r="C163" s="17" t="s">
        <v>33</v>
      </c>
      <c r="D163" s="17" t="s">
        <v>116</v>
      </c>
      <c r="E163" s="17" t="s">
        <v>238</v>
      </c>
      <c r="F163" s="17" t="s">
        <v>117</v>
      </c>
      <c r="G163" s="17" t="s">
        <v>118</v>
      </c>
      <c r="H163" s="2" t="s">
        <v>437</v>
      </c>
      <c r="I163" s="19" t="s">
        <v>20</v>
      </c>
      <c r="J163" s="19" t="s">
        <v>138</v>
      </c>
      <c r="K163" s="19" t="s">
        <v>367</v>
      </c>
      <c r="L163" s="14">
        <v>3.38</v>
      </c>
      <c r="M163" s="19">
        <v>54.189577999999997</v>
      </c>
      <c r="N163" s="19">
        <v>54.134506999999999</v>
      </c>
      <c r="O163" s="19">
        <v>1</v>
      </c>
      <c r="P163" s="19">
        <v>0.75</v>
      </c>
      <c r="Q163" s="19"/>
      <c r="R163" s="3"/>
      <c r="S163" s="3"/>
      <c r="T163" s="17" t="s">
        <v>745</v>
      </c>
      <c r="U163" s="17" t="s">
        <v>116</v>
      </c>
      <c r="V163" s="2" t="s">
        <v>223</v>
      </c>
      <c r="W163" s="17" t="s">
        <v>116</v>
      </c>
      <c r="X163" s="17" t="s">
        <v>238</v>
      </c>
      <c r="Y163" s="17" t="s">
        <v>117</v>
      </c>
    </row>
    <row r="164" spans="1:25" ht="15.75" x14ac:dyDescent="0.25">
      <c r="C164" s="42" t="s">
        <v>425</v>
      </c>
      <c r="D164" s="43"/>
      <c r="E164" s="43"/>
      <c r="F164" s="11"/>
      <c r="G164" s="11"/>
      <c r="H164" s="11" t="s">
        <v>805</v>
      </c>
      <c r="I164" s="19"/>
      <c r="J164" s="19"/>
      <c r="K164" s="19"/>
      <c r="L164" s="14"/>
      <c r="M164" s="19"/>
      <c r="N164" s="19"/>
      <c r="O164" s="19"/>
      <c r="P164" s="19"/>
      <c r="Q164" s="19"/>
      <c r="R164" s="19"/>
      <c r="S164" s="19"/>
      <c r="T164" s="2"/>
      <c r="U164" s="41"/>
      <c r="V164" s="2"/>
      <c r="W164" s="2"/>
      <c r="X164" s="2"/>
      <c r="Y164" s="2"/>
    </row>
    <row r="165" spans="1:25" ht="72.75" customHeight="1" x14ac:dyDescent="0.25">
      <c r="A165" s="3">
        <v>1</v>
      </c>
      <c r="B165" s="19">
        <v>24648</v>
      </c>
      <c r="C165" s="17" t="s">
        <v>33</v>
      </c>
      <c r="D165" s="17" t="s">
        <v>121</v>
      </c>
      <c r="E165" s="17" t="s">
        <v>239</v>
      </c>
      <c r="F165" s="17" t="s">
        <v>122</v>
      </c>
      <c r="G165" s="17" t="s">
        <v>123</v>
      </c>
      <c r="H165" s="17" t="s">
        <v>119</v>
      </c>
      <c r="I165" s="6" t="s">
        <v>16</v>
      </c>
      <c r="J165" s="19" t="s">
        <v>18</v>
      </c>
      <c r="K165" s="19" t="s">
        <v>107</v>
      </c>
      <c r="L165" s="14">
        <f>3*3</f>
        <v>9</v>
      </c>
      <c r="M165" s="19" t="s">
        <v>618</v>
      </c>
      <c r="N165" s="19" t="s">
        <v>619</v>
      </c>
      <c r="O165" s="19">
        <v>1</v>
      </c>
      <c r="P165" s="6">
        <v>0.75</v>
      </c>
      <c r="Q165" s="19"/>
      <c r="R165" s="3"/>
      <c r="S165" s="3"/>
      <c r="T165" s="17" t="s">
        <v>745</v>
      </c>
      <c r="U165" s="17" t="s">
        <v>121</v>
      </c>
      <c r="V165" s="2" t="s">
        <v>223</v>
      </c>
      <c r="W165" s="17" t="s">
        <v>245</v>
      </c>
      <c r="X165" s="2" t="s">
        <v>249</v>
      </c>
      <c r="Y165" s="2" t="s">
        <v>246</v>
      </c>
    </row>
    <row r="166" spans="1:25" ht="72.75" customHeight="1" x14ac:dyDescent="0.25">
      <c r="A166" s="3">
        <f>1+A165</f>
        <v>2</v>
      </c>
      <c r="B166" s="19"/>
      <c r="C166" s="17" t="s">
        <v>33</v>
      </c>
      <c r="D166" s="17" t="s">
        <v>121</v>
      </c>
      <c r="E166" s="17" t="s">
        <v>239</v>
      </c>
      <c r="F166" s="17" t="s">
        <v>122</v>
      </c>
      <c r="G166" s="17" t="s">
        <v>123</v>
      </c>
      <c r="H166" s="17" t="s">
        <v>120</v>
      </c>
      <c r="I166" s="6" t="s">
        <v>16</v>
      </c>
      <c r="J166" s="19" t="s">
        <v>18</v>
      </c>
      <c r="K166" s="19" t="s">
        <v>124</v>
      </c>
      <c r="L166" s="14">
        <f>6*3</f>
        <v>18</v>
      </c>
      <c r="M166" s="19" t="s">
        <v>327</v>
      </c>
      <c r="N166" s="19" t="s">
        <v>327</v>
      </c>
      <c r="O166" s="19">
        <v>1</v>
      </c>
      <c r="P166" s="6">
        <v>0.75</v>
      </c>
      <c r="Q166" s="19"/>
      <c r="R166" s="3"/>
      <c r="S166" s="3"/>
      <c r="T166" s="17" t="s">
        <v>745</v>
      </c>
      <c r="U166" s="17" t="s">
        <v>121</v>
      </c>
      <c r="V166" s="2" t="s">
        <v>223</v>
      </c>
      <c r="W166" s="17" t="s">
        <v>247</v>
      </c>
      <c r="X166" s="2" t="s">
        <v>250</v>
      </c>
      <c r="Y166" s="2" t="s">
        <v>248</v>
      </c>
    </row>
    <row r="167" spans="1:25" ht="15.75" x14ac:dyDescent="0.25">
      <c r="A167" s="2"/>
      <c r="B167" s="19"/>
      <c r="C167" s="2" t="s">
        <v>426</v>
      </c>
      <c r="D167" s="2"/>
      <c r="E167" s="41"/>
      <c r="F167" s="17"/>
      <c r="G167" s="17"/>
      <c r="H167" s="17" t="s">
        <v>804</v>
      </c>
      <c r="I167" s="19"/>
      <c r="J167" s="19"/>
      <c r="K167" s="19"/>
      <c r="L167" s="14"/>
      <c r="M167" s="19"/>
      <c r="N167" s="19"/>
      <c r="O167" s="19"/>
      <c r="P167" s="6"/>
      <c r="Q167" s="19"/>
      <c r="R167" s="2"/>
      <c r="S167" s="2"/>
      <c r="T167" s="2"/>
      <c r="U167" s="41"/>
      <c r="V167" s="2"/>
      <c r="W167" s="2"/>
      <c r="X167" s="2"/>
      <c r="Y167" s="2"/>
    </row>
    <row r="168" spans="1:25" ht="52.5" customHeight="1" x14ac:dyDescent="0.25">
      <c r="A168" s="3">
        <v>1</v>
      </c>
      <c r="B168" s="19"/>
      <c r="C168" s="17" t="s">
        <v>33</v>
      </c>
      <c r="D168" s="17" t="s">
        <v>125</v>
      </c>
      <c r="E168" s="17" t="s">
        <v>240</v>
      </c>
      <c r="F168" s="17" t="s">
        <v>126</v>
      </c>
      <c r="G168" s="17" t="s">
        <v>127</v>
      </c>
      <c r="H168" s="18" t="s">
        <v>128</v>
      </c>
      <c r="I168" s="19" t="s">
        <v>20</v>
      </c>
      <c r="J168" s="6" t="s">
        <v>138</v>
      </c>
      <c r="K168" s="6" t="s">
        <v>48</v>
      </c>
      <c r="L168" s="20">
        <f>2*1</f>
        <v>2</v>
      </c>
      <c r="M168" s="19" t="s">
        <v>199</v>
      </c>
      <c r="N168" s="19" t="s">
        <v>200</v>
      </c>
      <c r="O168" s="19">
        <v>1</v>
      </c>
      <c r="P168" s="19">
        <v>0.75</v>
      </c>
      <c r="Q168" s="19"/>
      <c r="R168" s="3"/>
      <c r="S168" s="3"/>
      <c r="T168" s="17" t="s">
        <v>745</v>
      </c>
      <c r="U168" s="17" t="s">
        <v>125</v>
      </c>
      <c r="V168" s="2" t="s">
        <v>223</v>
      </c>
      <c r="W168" s="17" t="s">
        <v>125</v>
      </c>
      <c r="X168" s="17" t="s">
        <v>240</v>
      </c>
      <c r="Y168" s="17" t="s">
        <v>126</v>
      </c>
    </row>
    <row r="169" spans="1:25" ht="52.5" customHeight="1" x14ac:dyDescent="0.25">
      <c r="A169" s="3">
        <f>A168+1</f>
        <v>2</v>
      </c>
      <c r="B169" s="19"/>
      <c r="C169" s="17" t="s">
        <v>33</v>
      </c>
      <c r="D169" s="17" t="s">
        <v>125</v>
      </c>
      <c r="E169" s="17" t="s">
        <v>240</v>
      </c>
      <c r="F169" s="17" t="s">
        <v>126</v>
      </c>
      <c r="G169" s="17" t="s">
        <v>127</v>
      </c>
      <c r="H169" s="17" t="s">
        <v>241</v>
      </c>
      <c r="I169" s="6" t="s">
        <v>20</v>
      </c>
      <c r="J169" s="6" t="s">
        <v>17</v>
      </c>
      <c r="K169" s="6" t="s">
        <v>45</v>
      </c>
      <c r="L169" s="20">
        <f>1*1</f>
        <v>1</v>
      </c>
      <c r="M169" s="19" t="s">
        <v>201</v>
      </c>
      <c r="N169" s="19" t="s">
        <v>202</v>
      </c>
      <c r="O169" s="19">
        <v>1</v>
      </c>
      <c r="P169" s="19">
        <v>0.75</v>
      </c>
      <c r="Q169" s="19"/>
      <c r="R169" s="3"/>
      <c r="S169" s="3"/>
      <c r="T169" s="17" t="s">
        <v>745</v>
      </c>
      <c r="U169" s="17" t="s">
        <v>125</v>
      </c>
      <c r="V169" s="2" t="s">
        <v>223</v>
      </c>
      <c r="W169" s="17" t="s">
        <v>243</v>
      </c>
      <c r="X169" s="2" t="s">
        <v>242</v>
      </c>
      <c r="Y169" s="2" t="s">
        <v>244</v>
      </c>
    </row>
    <row r="170" spans="1:25" ht="52.5" customHeight="1" x14ac:dyDescent="0.25">
      <c r="A170" s="3">
        <f>A169+1</f>
        <v>3</v>
      </c>
      <c r="B170" s="19">
        <v>24699</v>
      </c>
      <c r="C170" s="17" t="s">
        <v>23</v>
      </c>
      <c r="D170" s="2" t="s">
        <v>427</v>
      </c>
      <c r="E170" s="3" t="s">
        <v>439</v>
      </c>
      <c r="F170" s="17" t="s">
        <v>438</v>
      </c>
      <c r="G170" s="3" t="s">
        <v>327</v>
      </c>
      <c r="H170" s="17" t="s">
        <v>526</v>
      </c>
      <c r="I170" s="19" t="s">
        <v>20</v>
      </c>
      <c r="J170" s="19" t="s">
        <v>17</v>
      </c>
      <c r="K170" s="19" t="s">
        <v>323</v>
      </c>
      <c r="L170" s="14">
        <f>1.3*1.3</f>
        <v>1.6900000000000002</v>
      </c>
      <c r="M170" s="19" t="s">
        <v>527</v>
      </c>
      <c r="N170" s="19" t="s">
        <v>528</v>
      </c>
      <c r="O170" s="19">
        <v>1</v>
      </c>
      <c r="P170" s="19">
        <v>0.75</v>
      </c>
      <c r="Q170" s="19"/>
      <c r="R170" s="3"/>
      <c r="S170" s="3"/>
      <c r="T170" s="17" t="s">
        <v>746</v>
      </c>
      <c r="U170" s="17" t="s">
        <v>125</v>
      </c>
      <c r="V170" s="2" t="s">
        <v>223</v>
      </c>
      <c r="W170" s="2" t="s">
        <v>427</v>
      </c>
      <c r="X170" s="3" t="s">
        <v>439</v>
      </c>
      <c r="Y170" s="17" t="s">
        <v>438</v>
      </c>
    </row>
    <row r="171" spans="1:25" ht="54" customHeight="1" x14ac:dyDescent="0.25">
      <c r="A171" s="3">
        <f>A170+1</f>
        <v>4</v>
      </c>
      <c r="B171" s="19"/>
      <c r="C171" s="17" t="s">
        <v>33</v>
      </c>
      <c r="D171" s="17" t="s">
        <v>125</v>
      </c>
      <c r="E171" s="17" t="s">
        <v>240</v>
      </c>
      <c r="F171" s="17" t="s">
        <v>126</v>
      </c>
      <c r="G171" s="17" t="s">
        <v>127</v>
      </c>
      <c r="H171" s="2" t="s">
        <v>440</v>
      </c>
      <c r="I171" s="19" t="s">
        <v>20</v>
      </c>
      <c r="J171" s="19" t="s">
        <v>17</v>
      </c>
      <c r="K171" s="19" t="s">
        <v>323</v>
      </c>
      <c r="L171" s="14">
        <f>1.3*1.3</f>
        <v>1.6900000000000002</v>
      </c>
      <c r="M171" s="19" t="s">
        <v>441</v>
      </c>
      <c r="N171" s="19" t="s">
        <v>442</v>
      </c>
      <c r="O171" s="19">
        <v>1</v>
      </c>
      <c r="P171" s="19">
        <v>0.75</v>
      </c>
      <c r="Q171" s="19"/>
      <c r="R171" s="3"/>
      <c r="S171" s="3"/>
      <c r="T171" s="17" t="s">
        <v>746</v>
      </c>
      <c r="U171" s="17" t="s">
        <v>125</v>
      </c>
      <c r="V171" s="2" t="s">
        <v>223</v>
      </c>
      <c r="W171" s="17" t="s">
        <v>125</v>
      </c>
      <c r="X171" s="17" t="s">
        <v>240</v>
      </c>
      <c r="Y171" s="17" t="s">
        <v>126</v>
      </c>
    </row>
    <row r="172" spans="1:25" ht="37.5" customHeight="1" x14ac:dyDescent="0.25">
      <c r="A172" s="38"/>
      <c r="B172" s="55"/>
      <c r="C172" s="38"/>
      <c r="D172" s="38"/>
      <c r="E172" s="38"/>
      <c r="F172" s="38"/>
      <c r="G172" s="38"/>
      <c r="H172" s="38"/>
      <c r="I172" s="38"/>
      <c r="J172" s="38"/>
      <c r="L172" s="15"/>
    </row>
    <row r="173" spans="1:25" ht="29.25" customHeight="1" x14ac:dyDescent="0.25">
      <c r="A173" s="73" t="s">
        <v>811</v>
      </c>
      <c r="B173" s="73"/>
      <c r="C173" s="73"/>
      <c r="D173" s="73"/>
      <c r="E173" s="73"/>
      <c r="F173" s="73"/>
      <c r="G173" s="73"/>
      <c r="H173" s="73"/>
      <c r="I173" s="56"/>
      <c r="J173" s="56"/>
      <c r="K173" s="56"/>
      <c r="L173" s="56"/>
      <c r="M173" s="56"/>
    </row>
    <row r="174" spans="1:25" ht="15.75" customHeight="1" x14ac:dyDescent="0.25">
      <c r="C174" s="4"/>
      <c r="D174" s="4"/>
      <c r="E174" s="4"/>
      <c r="F174" s="4"/>
      <c r="G174" s="4"/>
      <c r="H174" s="4"/>
      <c r="I174" s="4"/>
      <c r="J174" s="4"/>
    </row>
    <row r="175" spans="1:25" ht="15.75" customHeight="1" x14ac:dyDescent="0.25">
      <c r="C175" s="4"/>
      <c r="D175" s="4"/>
      <c r="E175" s="4"/>
      <c r="F175" s="4"/>
      <c r="G175" s="4"/>
      <c r="H175" s="4"/>
      <c r="I175" s="4"/>
      <c r="J175" s="4"/>
    </row>
    <row r="176" spans="1:25" ht="17.25" customHeight="1" x14ac:dyDescent="0.25">
      <c r="A176" s="69" t="s">
        <v>808</v>
      </c>
      <c r="B176" s="69"/>
      <c r="C176" s="69"/>
      <c r="D176" s="69"/>
      <c r="E176" s="69"/>
      <c r="F176" s="69"/>
      <c r="G176" s="69"/>
      <c r="H176" s="69"/>
    </row>
    <row r="183" spans="1:25" ht="47.25" x14ac:dyDescent="0.25">
      <c r="A183" s="3"/>
      <c r="B183" s="52" t="s">
        <v>533</v>
      </c>
      <c r="C183" s="17" t="s">
        <v>25</v>
      </c>
      <c r="D183" s="5" t="s">
        <v>531</v>
      </c>
      <c r="E183" s="17" t="s">
        <v>530</v>
      </c>
      <c r="F183" s="17" t="s">
        <v>529</v>
      </c>
      <c r="G183" s="3" t="s">
        <v>327</v>
      </c>
      <c r="H183" s="17" t="s">
        <v>532</v>
      </c>
      <c r="I183" s="19" t="s">
        <v>20</v>
      </c>
      <c r="J183" s="19" t="s">
        <v>17</v>
      </c>
      <c r="K183" s="19" t="s">
        <v>323</v>
      </c>
      <c r="L183" s="19">
        <f>1.3*1.3</f>
        <v>1.6900000000000002</v>
      </c>
      <c r="M183" s="19" t="s">
        <v>534</v>
      </c>
      <c r="N183" s="19" t="s">
        <v>535</v>
      </c>
      <c r="O183" s="19">
        <v>1</v>
      </c>
      <c r="P183" s="19">
        <v>1.1000000000000001</v>
      </c>
      <c r="Q183" s="19"/>
      <c r="R183" s="3"/>
      <c r="S183" s="3"/>
      <c r="T183" s="17" t="s">
        <v>746</v>
      </c>
      <c r="U183" s="17" t="s">
        <v>15</v>
      </c>
      <c r="V183" s="2" t="s">
        <v>223</v>
      </c>
      <c r="W183" s="5" t="s">
        <v>531</v>
      </c>
      <c r="X183" s="17" t="s">
        <v>530</v>
      </c>
      <c r="Y183" s="17" t="s">
        <v>529</v>
      </c>
    </row>
  </sheetData>
  <mergeCells count="27">
    <mergeCell ref="N1:O1"/>
    <mergeCell ref="A3:A6"/>
    <mergeCell ref="I4:I6"/>
    <mergeCell ref="C4:C6"/>
    <mergeCell ref="D4:D6"/>
    <mergeCell ref="C3:G3"/>
    <mergeCell ref="L4:L6"/>
    <mergeCell ref="G4:G6"/>
    <mergeCell ref="W3:Y5"/>
    <mergeCell ref="V3:V6"/>
    <mergeCell ref="T3:U3"/>
    <mergeCell ref="T4:T6"/>
    <mergeCell ref="U4:U6"/>
    <mergeCell ref="A176:H176"/>
    <mergeCell ref="B3:B6"/>
    <mergeCell ref="A173:H173"/>
    <mergeCell ref="R3:S5"/>
    <mergeCell ref="H4:H6"/>
    <mergeCell ref="N4:N6"/>
    <mergeCell ref="E4:E6"/>
    <mergeCell ref="K4:K6"/>
    <mergeCell ref="F4:F6"/>
    <mergeCell ref="H3:N3"/>
    <mergeCell ref="O3:P5"/>
    <mergeCell ref="J4:J6"/>
    <mergeCell ref="Q3:Q6"/>
    <mergeCell ref="M4:M6"/>
  </mergeCells>
  <hyperlinks>
    <hyperlink ref="E67" r:id="rId1" display="https://zachestnyibiznes.ru/fl/025507352107"/>
    <hyperlink ref="B37" r:id="rId2"/>
    <hyperlink ref="B36" r:id="rId3"/>
    <hyperlink ref="B35" r:id="rId4"/>
    <hyperlink ref="B34" r:id="rId5"/>
    <hyperlink ref="B33" r:id="rId6"/>
    <hyperlink ref="B32" r:id="rId7"/>
    <hyperlink ref="B31" r:id="rId8"/>
    <hyperlink ref="B30" r:id="rId9"/>
    <hyperlink ref="B29" r:id="rId10"/>
    <hyperlink ref="B28" r:id="rId11"/>
    <hyperlink ref="B27" r:id="rId12"/>
    <hyperlink ref="B26" r:id="rId13"/>
    <hyperlink ref="B40" r:id="rId14"/>
    <hyperlink ref="B51" r:id="rId15"/>
    <hyperlink ref="B50" r:id="rId16"/>
    <hyperlink ref="B62" r:id="rId17"/>
    <hyperlink ref="B19" r:id="rId18"/>
    <hyperlink ref="B143" r:id="rId19"/>
    <hyperlink ref="B130" r:id="rId20"/>
    <hyperlink ref="B183" r:id="rId21"/>
    <hyperlink ref="B10" r:id="rId22"/>
    <hyperlink ref="B11" r:id="rId23"/>
    <hyperlink ref="B12" r:id="rId24"/>
    <hyperlink ref="B14" r:id="rId25" display="23547"/>
    <hyperlink ref="B15" r:id="rId26"/>
    <hyperlink ref="B17" r:id="rId27"/>
    <hyperlink ref="B18" r:id="rId28"/>
    <hyperlink ref="B20" r:id="rId29"/>
    <hyperlink ref="B22" r:id="rId30"/>
    <hyperlink ref="B23" r:id="rId31"/>
    <hyperlink ref="B74" r:id="rId32"/>
    <hyperlink ref="B75" r:id="rId33"/>
    <hyperlink ref="B47" r:id="rId34"/>
    <hyperlink ref="B64" r:id="rId35" display="23412"/>
    <hyperlink ref="B58" r:id="rId36"/>
    <hyperlink ref="B59" r:id="rId37"/>
    <hyperlink ref="B65" r:id="rId38"/>
    <hyperlink ref="B39" r:id="rId39"/>
    <hyperlink ref="B21" r:id="rId40"/>
    <hyperlink ref="B78" r:id="rId41"/>
    <hyperlink ref="B77" r:id="rId42"/>
    <hyperlink ref="B79" r:id="rId43"/>
    <hyperlink ref="B76" r:id="rId44"/>
    <hyperlink ref="B43" r:id="rId45"/>
    <hyperlink ref="B45" r:id="rId46"/>
    <hyperlink ref="B88" r:id="rId47"/>
    <hyperlink ref="B84" r:id="rId48"/>
    <hyperlink ref="B85" r:id="rId49"/>
    <hyperlink ref="B87" r:id="rId50"/>
    <hyperlink ref="B86" r:id="rId51"/>
    <hyperlink ref="B89" r:id="rId52"/>
    <hyperlink ref="B82" r:id="rId53"/>
    <hyperlink ref="B80" r:id="rId54"/>
    <hyperlink ref="B83" r:id="rId55"/>
    <hyperlink ref="B81" r:id="rId56"/>
    <hyperlink ref="B24" r:id="rId57"/>
    <hyperlink ref="B57" r:id="rId58"/>
    <hyperlink ref="B60" r:id="rId59"/>
    <hyperlink ref="B56" r:id="rId60"/>
    <hyperlink ref="B53" r:id="rId61"/>
    <hyperlink ref="B61" r:id="rId62"/>
    <hyperlink ref="B63" r:id="rId63"/>
    <hyperlink ref="B25" r:id="rId64"/>
    <hyperlink ref="B52" r:id="rId65"/>
    <hyperlink ref="B55" r:id="rId66"/>
    <hyperlink ref="B48" r:id="rId67"/>
    <hyperlink ref="B49" r:id="rId68"/>
    <hyperlink ref="B16" r:id="rId69"/>
    <hyperlink ref="B54" r:id="rId70"/>
    <hyperlink ref="B38" r:id="rId71"/>
    <hyperlink ref="B90" r:id="rId72"/>
  </hyperlinks>
  <printOptions horizontalCentered="1"/>
  <pageMargins left="0" right="0" top="0" bottom="0" header="0" footer="0"/>
  <pageSetup paperSize="9" scale="44" fitToWidth="2" fitToHeight="32" orientation="landscape"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население 24 11 2020</vt:lpstr>
      <vt:lpstr>Юр лица</vt:lpstr>
      <vt:lpstr>'население 24 11 2020'!Область_печати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2021-05-31T10:53:55Z</cp:lastPrinted>
  <dcterms:created xsi:type="dcterms:W3CDTF">2018-09-11T05:45:13Z</dcterms:created>
  <dcterms:modified xsi:type="dcterms:W3CDTF">2021-11-30T05:44:47Z</dcterms:modified>
</cp:coreProperties>
</file>